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.1" sheetId="1" r:id="rId1"/>
    <sheet name="SO107" sheetId="2" r:id="rId2"/>
    <sheet name="SO108" sheetId="3" r:id="rId3"/>
    <sheet name="SO121" sheetId="4" r:id="rId4"/>
    <sheet name="SO132" sheetId="5" r:id="rId5"/>
    <sheet name="SO133" sheetId="6" r:id="rId6"/>
    <sheet name="SO405" sheetId="7" r:id="rId7"/>
    <sheet name="SO407" sheetId="8" r:id="rId8"/>
    <sheet name="SO409" sheetId="9" r:id="rId9"/>
    <sheet name="SO411" sheetId="10" r:id="rId10"/>
    <sheet name="SO414" sheetId="11" r:id="rId11"/>
    <sheet name="SO501" sheetId="12" r:id="rId12"/>
    <sheet name="SO502" sheetId="13" r:id="rId13"/>
    <sheet name="SO503" sheetId="14" r:id="rId14"/>
    <sheet name="SO801.1" sheetId="15" r:id="rId15"/>
    <sheet name="SO801.2" sheetId="16" r:id="rId16"/>
    <sheet name="SO901_Ostatní" sheetId="17" r:id="rId17"/>
    <sheet name="SO901_Vedlejší" sheetId="18" r:id="rId18"/>
  </sheets>
  <definedNames/>
  <calcPr/>
  <webPublishing/>
</workbook>
</file>

<file path=xl/sharedStrings.xml><?xml version="1.0" encoding="utf-8"?>
<sst xmlns="http://schemas.openxmlformats.org/spreadsheetml/2006/main" count="6692" uniqueCount="1108">
  <si>
    <t>ASPE10</t>
  </si>
  <si>
    <t>S</t>
  </si>
  <si>
    <t>Soupis prací objektu</t>
  </si>
  <si>
    <t xml:space="preserve">Stavba: </t>
  </si>
  <si>
    <t>2021 134.41</t>
  </si>
  <si>
    <t>II/430 Brno – Slatina, okružní křižovatka - NN, po DI č. I</t>
  </si>
  <si>
    <t>O</t>
  </si>
  <si>
    <t>Rozpočet:</t>
  </si>
  <si>
    <t>0,00</t>
  </si>
  <si>
    <t>15,00</t>
  </si>
  <si>
    <t>21,00</t>
  </si>
  <si>
    <t>3</t>
  </si>
  <si>
    <t>2</t>
  </si>
  <si>
    <t>SO001.1</t>
  </si>
  <si>
    <t>Příprava území - mimo OK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</si>
  <si>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</si>
  <si>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</si>
  <si>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</si>
  <si>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</si>
  <si>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</si>
  <si>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</si>
  <si>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</si>
  <si>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</si>
  <si>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</si>
  <si>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</si>
  <si>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</si>
  <si>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</si>
  <si>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</si>
  <si>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</si>
  <si>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</si>
  <si>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</si>
  <si>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</si>
  <si>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</si>
  <si>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</si>
  <si>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</si>
  <si>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</si>
  <si>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</si>
  <si>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</si>
  <si>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</si>
  <si>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/>
  </si>
  <si>
    <t>VV</t>
  </si>
  <si>
    <t>vybourané základové patky: 
2,3*4*(0,4*0,4*0,8)=1,178 [A] 
Odvoz na skládku s oprávněním recyklace odpadu.</t>
  </si>
  <si>
    <t>TS</t>
  </si>
  <si>
    <t>zahrnuje veškeré poplatky provozovateli skládky související s uložením odpadu na skládce.</t>
  </si>
  <si>
    <t>uložení drnu na recyklační skládce, kde bude recyklován</t>
  </si>
  <si>
    <t>386*0,1*2=77,200 [A]</t>
  </si>
  <si>
    <t>Zemní práce</t>
  </si>
  <si>
    <t>11120</t>
  </si>
  <si>
    <t>ODSTRANĚNÍ KŘOVIN</t>
  </si>
  <si>
    <t>M2</t>
  </si>
  <si>
    <t>kácení porostů keřů a mladých stromků včetně kořenů: 
72=72,000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</si>
  <si>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</si>
  <si>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</si>
  <si>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</si>
  <si>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</si>
  <si>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386=386,000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</si>
  <si>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</si>
  <si>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</si>
  <si>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</si>
  <si>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</si>
  <si>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</si>
  <si>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</si>
  <si>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</si>
  <si>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</si>
  <si>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</si>
  <si>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</si>
  <si>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19,8=19,800 [E] 
sejmutí ornice v dočasném záboru pro výstavbu provizorní komunikace: 
1510*0,3=453,000 [B] 
sejmutí ornice v dočasném záboru pro zhotovení mezideponie: 
380*0,3=114,000 [C] 
Celkem: E+B+C=586,800 [F]</t>
  </si>
  <si>
    <t>položka zahrnuje sejmutí ornice bez ohledu na tloušťku vrstvy a její vodorovnou dopravu  
nezahrnuje uložení na trvalou skládku</t>
  </si>
  <si>
    <t>7</t>
  </si>
  <si>
    <t>17120</t>
  </si>
  <si>
    <t>ULOŽENÍ SYPANINY DO NÁSYPŮ A NA SKLÁDKY BEZ ZHUTNĚNÍ</t>
  </si>
  <si>
    <t>uložení ornice na mezideponií (viz 12110): 
567=567,000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</si>
  <si>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</si>
  <si>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</si>
  <si>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18231</t>
  </si>
  <si>
    <t>ROZPROSTŘENÍ ORNICE V ROVINĚ V TL DO 0,10M</t>
  </si>
  <si>
    <t>rozpostření ornice z trvalého záboru na parcelu č. 1081/5 v mocnosti 10cm: 
19,8/0,1=198,000 [A]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</si>
  <si>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</si>
  <si>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</si>
  <si>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</si>
  <si>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ošetření ornice z dočasného záboru: 
567=567,000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</si>
  <si>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</si>
  <si>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Ostatní práce</t>
  </si>
  <si>
    <t>93753</t>
  </si>
  <si>
    <t>R1</t>
  </si>
  <si>
    <t>MOBILIÁŘ - KOVOVÉ KOŠE NA ODPADKY-DEMONTÁŽ</t>
  </si>
  <si>
    <t>demontáž stávajícího odpadkového koše a jeho uskladnění na stavbě pro opětovné použití: 
1=1,000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</si>
  <si>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</si>
  <si>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11</t>
  </si>
  <si>
    <t>93767</t>
  </si>
  <si>
    <t>MOBILIÁŘ - PŘÍSTŘEŠKY PRO ZASTÁVKY VEŘEJNÉ DOPRAVY- DEMONTÁŽ</t>
  </si>
  <si>
    <t>demontáž stávajícího přístřešku a jeho uskladnění na stavbě pro opětovné použití: 
1=1,000 [A]</t>
  </si>
  <si>
    <t>12</t>
  </si>
  <si>
    <t>96715</t>
  </si>
  <si>
    <t>VYBOURÁNÍ ČÁSTÍ KONSTRUKCÍ BETON</t>
  </si>
  <si>
    <t>vybourané základové patky: 
4*(0,4*0,4*0,8)=0,512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</si>
  <si>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</si>
  <si>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SO107</t>
  </si>
  <si>
    <t>Úprava silnice II/430</t>
  </si>
  <si>
    <t>poplatek za uložení zeminy na recyklační skládku, kde bude přetříděna a bude zajištěno opětovné použití</t>
  </si>
  <si>
    <t>odvoz zeminy na skládku (viz. 123735): 
110*2,0=220,000 [A] 
30*2,0=60,000 [B] 
Celkem: A+B=280,000 [C]</t>
  </si>
  <si>
    <t>014212</t>
  </si>
  <si>
    <t>POPLATKY ZA ZEMNÍK - ORNICE</t>
  </si>
  <si>
    <t>nákup ornice příkop: 
300*0,1*1,4=42,000 [A]</t>
  </si>
  <si>
    <t>zahrnuje veškeré poplatky majiteli zemníku související s nákupem zeminy (nikoliv s otvírkou zemníku)</t>
  </si>
  <si>
    <t>11372</t>
  </si>
  <si>
    <t>FRÉZOVÁNÍ ZPEVNĚNÝCH PLOCH ASFALTOVÝCH</t>
  </si>
  <si>
    <t>frézování stávající vozovky (množství dle diagnostiky): 
1457*0,2=291,400 [A] 
-33,5=-33,500 [B] 
Celkem: A+B=257,900 [C]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</si>
  <si>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</si>
  <si>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33,5=33,500 [A] 
uloženo na mezideponii a použito zpět na krajnice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</si>
  <si>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</si>
  <si>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123735</t>
  </si>
  <si>
    <t>ODKOP PRO SPOD STAVBU SILNIC A ŽELEZNIC TŘ. I, ODVOZ DO 8KM</t>
  </si>
  <si>
    <t>odkopávky příkopu (reprofilace): 
110=110,000 [A] 
odkopávky krajnice: 
30=30,000 [B] 
Celkem: A+B=140,000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</si>
  <si>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</si>
  <si>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</si>
  <si>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</si>
  <si>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
30=30,000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</si>
  <si>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</si>
  <si>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18220</t>
  </si>
  <si>
    <t>ROZPROSTŘENÍ ORNICE VE SVAHU</t>
  </si>
  <si>
    <t>rozprostření ornice: 
300*0,1=30,000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</si>
  <si>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</si>
  <si>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</si>
  <si>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</si>
  <si>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 vč. následné péče dle TZ: 
300=300,000 [A]</t>
  </si>
  <si>
    <t>Zahrnuje dodání předepsané travní směsi, její výsev na ornici, zalévání, první pokosení, to vše bez ohledu na sklon terénu</t>
  </si>
  <si>
    <t>Komunikace</t>
  </si>
  <si>
    <t>56960</t>
  </si>
  <si>
    <t>ZPEVNĚNÍ KRAJNIC Z RECYKLOVANÉHO MATERIÁLU</t>
  </si>
  <si>
    <t>dosypávka krajnice v tl. 0,10m: 
33,5=33,500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</si>
  <si>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</si>
  <si>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</si>
  <si>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</si>
  <si>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PS-C, 0,5 kg/m2 
konstrukce 1: 
1520=1 520,000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</si>
  <si>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</si>
  <si>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</si>
  <si>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</si>
  <si>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spojovací postřik PS-CP, 0,3kg/m3 
konstrukce 1: 
1485+1520=3 005,000 [A]</t>
  </si>
  <si>
    <t>13</t>
  </si>
  <si>
    <t>574D78</t>
  </si>
  <si>
    <t>ASFALTOVÝ BETON PRO LOŽNÍ VRSTVY MODIFIK ACL 22+, 22S TL. 80MM</t>
  </si>
  <si>
    <t>ACL 22S, PMB 25/55-60 
konstrukce 1: 
1485=1 485,000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</si>
  <si>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</si>
  <si>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14</t>
  </si>
  <si>
    <t>574E78</t>
  </si>
  <si>
    <t>ASFALTOVÝ BETON PRO PODKLADNÍ VRSTVY ACP 22+, 22S TL. 80MM</t>
  </si>
  <si>
    <t>ACP 22S, 50/70 
konstrukce 1: 
1520=1 520,000 [A]</t>
  </si>
  <si>
    <t>15</t>
  </si>
  <si>
    <t>574J54</t>
  </si>
  <si>
    <t>ASFALTOVÝ KOBEREC MASTIXOVÝ MODIFIK SMA 11+, 11S TL. 40MM</t>
  </si>
  <si>
    <t>SMA 11S, PMB 25/55-60 
konstrukce 1: 
1457=1 457,000 [A]</t>
  </si>
  <si>
    <t>16</t>
  </si>
  <si>
    <t>915111</t>
  </si>
  <si>
    <t>VODOROVNÉ DOPRAVNÍ ZNAČENÍ BARVOU HLADKÉ - DODÁVKA A POKLÁDKA</t>
  </si>
  <si>
    <t>předznačení bílou barvou: 
šipka V9a: 3,45=3,450 [A] 
V2b 3/1,5/0,125: (72*0,125)*(2/3)=6,000 [B] 
V4 (0,25): 255*0,25=63,750 [C] 
V1a (0,125): (213*0,125)=26,625 [D] 
V13: 67=67,000 [E] 
Celkem: A+B+C+D+E=166,825 [F]</t>
  </si>
  <si>
    <t>položka zahrnuje:  
- dodání a pokládku nátěrového materiálu (měří se pouze natíraná plocha)  
- předznačení a reflexní úpravu</t>
  </si>
  <si>
    <t>17</t>
  </si>
  <si>
    <t>915211</t>
  </si>
  <si>
    <t>VODOROVNÉ DOPRAVNÍ ZNAČENÍ PLASTEM HLADKÉ - DODÁVKA A POKLÁDKA</t>
  </si>
  <si>
    <t>VDZ z bílého plastu, hladký: 
šipka V9a: 3,45=3,450 [A] 
V13: 67=67,000 [B] 
Celkem: A+B=70,450 [C]</t>
  </si>
  <si>
    <t>18</t>
  </si>
  <si>
    <t>915221</t>
  </si>
  <si>
    <t>VODOR DOPRAV ZNAČ PLASTEM STRUKTURÁLNÍ NEHLUČNÉ - DOD A POKLÁDKA</t>
  </si>
  <si>
    <t>VDZ z bílého plastu, strukturovaný, nehlučný: 
V2b 3/1,5/0,125: (72*0,125)*(2/3)=6,000 [A] 
V4 (0,25): 255*0,25=63,750 [B] 
V1a (0,125): (213*0,125)=26,625 [C] 
Celkem: A+B+C=96,375 [D]</t>
  </si>
  <si>
    <t>19</t>
  </si>
  <si>
    <t>919111</t>
  </si>
  <si>
    <t>ŘEZÁNÍ ASFALTOVÉHO KRYTU VOZOVEK TL DO 50MM</t>
  </si>
  <si>
    <t>M</t>
  </si>
  <si>
    <t>spáry mezi úseky: 
12=12,000 [A]</t>
  </si>
  <si>
    <t>položka zahrnuje řezání vozovkové vrstvy v předepsané tloušťce, včetně spotřeby vody</t>
  </si>
  <si>
    <t>20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</si>
  <si>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</si>
  <si>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</si>
  <si>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</si>
  <si>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SO108</t>
  </si>
  <si>
    <t>Sjezd na parcelu č. 1081/2</t>
  </si>
  <si>
    <t>vybourané betonové obruby: 
2,3*(16*0,15*0,25)=1,380 [A]</t>
  </si>
  <si>
    <t>odvoz zeminy na skládku (viz. 123735): 
30*2,0=60,000 [A] 
35*2,0=70,000 [B] 
Celkem: A+B=130,000 [C]</t>
  </si>
  <si>
    <t>014202</t>
  </si>
  <si>
    <t>R</t>
  </si>
  <si>
    <t>POPLATKY ZA ZEMNÍK</t>
  </si>
  <si>
    <t>dle položky č. 12573: 
(35*0,5)*1,7=29,750 [A]</t>
  </si>
  <si>
    <t>Položka obsahuje veškeré poplatky související s nákupem vhodného materiálu do aktivní zóny</t>
  </si>
  <si>
    <t>nákup ornice: 
0,7*1,4=0,980 [A]</t>
  </si>
  <si>
    <t>11318</t>
  </si>
  <si>
    <t>ODSTRANĚNÍ KRYTU ZPEVNĚNÝCH PLOCH Z DLAŽDIC</t>
  </si>
  <si>
    <t>rozebrání stávajících dlážděných ploch: 
9*0,06=0,540 [A] 
Uložení na mezideponií, po vybudování sjezdu použity zpětně</t>
  </si>
  <si>
    <t>113524</t>
  </si>
  <si>
    <t>ODSTRANĚNÍ CHODNÍKOVÝCH A SILNIČNÍCH OBRUBNÍKŮ BETONOVÝCH, ODVOZ DO 5KM</t>
  </si>
  <si>
    <t>vybourání stávající obruby: 
16=16,000 [A]</t>
  </si>
  <si>
    <t>122735</t>
  </si>
  <si>
    <t>ODKOPÁVKY A PROKOPÁVKY OBECNÉ TŘ. I, ODVOZ DO 8KM</t>
  </si>
  <si>
    <t>odkopávky po zemní pláň: 
30=30,000 [A] 
odkopávky pro výměnu podloží (aktivní zóna): 
35=35,000 [B] 
Celkem: A+B=65,000 [C]</t>
  </si>
  <si>
    <t>dle položky viz. 12273: 
35=35,000 [B]</t>
  </si>
  <si>
    <t>17130</t>
  </si>
  <si>
    <t>ULOŽENÍ SYPANINY DO NÁSYPŮ V AKTIVNÍ ZÓNĚ SE ZHUTNĚNÍM</t>
  </si>
  <si>
    <t>35*0,5=17,500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</si>
  <si>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</si>
  <si>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</si>
  <si>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</si>
  <si>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propustku: 
0,9*6=5,400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</si>
  <si>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</si>
  <si>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7*0,1=0,700 [A]</t>
  </si>
  <si>
    <t>zatravnění vč. následné péče dle TZ: 
7=7,000 [A]</t>
  </si>
  <si>
    <t>561441</t>
  </si>
  <si>
    <t>KAMENIVO ZPEVNĚNÉ CEMENTEM TŘ. I TL. DO 200MM</t>
  </si>
  <si>
    <t>tl. 150 mm</t>
  </si>
  <si>
    <t>vrstva pod sjezdem: 
28=28,000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</si>
  <si>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</si>
  <si>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</si>
  <si>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</si>
  <si>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vrstva pod sjezdem: 
73=73,000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</si>
  <si>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</si>
  <si>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</si>
  <si>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</si>
  <si>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vrstva pod sjezdem: 
77+28=105,000 [A]</t>
  </si>
  <si>
    <t>56335</t>
  </si>
  <si>
    <t>VOZOVKOVÉ VRSTVY ZE ŠTĚRKODRTI TL. DO 250MM</t>
  </si>
  <si>
    <t>vrstva pod chodníkem: 
10=10,000 [A]</t>
  </si>
  <si>
    <t>572121</t>
  </si>
  <si>
    <t>INFILTRAČNÍ POSTŘIK ASFALTOVÝ DO 1,0KG/M2</t>
  </si>
  <si>
    <t>infiltrační postřik PI-C 1,0 kg/m2 
66=66,000 [A]</t>
  </si>
  <si>
    <t>spojovací postřik PS-CP 0,25 kg/m2m2  
66=66,000 [A]</t>
  </si>
  <si>
    <t>574B34</t>
  </si>
  <si>
    <t>ASFALTOVÝ BETON PRO OBRUSNÉ VRSTVY MODIFIK ACO 11+, 11S TL. 40MM</t>
  </si>
  <si>
    <t>ACO 11+, PMB 25/55-60 
60=60,000 [A]</t>
  </si>
  <si>
    <t>21</t>
  </si>
  <si>
    <t>574E76</t>
  </si>
  <si>
    <t>ASFALTOVÝ BETON PRO PODKLADNÍ VRSTVY ACP 16+, 16S TL. 80MM</t>
  </si>
  <si>
    <t>ACP 16+, 50/70 
66=66,000 [A]</t>
  </si>
  <si>
    <t>22</t>
  </si>
  <si>
    <t>58251</t>
  </si>
  <si>
    <t>DLÁŽDĚNÉ KRYTY Z BETONOVÝCH DLAŽDIC DO LOŽE Z KAMENIVA</t>
  </si>
  <si>
    <t>dlažba na sjezdu a chodníku 
32=32,000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</si>
  <si>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</si>
  <si>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</si>
  <si>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23</t>
  </si>
  <si>
    <t>87734</t>
  </si>
  <si>
    <t>a</t>
  </si>
  <si>
    <t>CHRÁNIČKY PŮLENÉ Z TRUB PLAST DN DO 200MM</t>
  </si>
  <si>
    <t>ochrana stávajícího vedení VN</t>
  </si>
  <si>
    <t>1*6=6,000 [A]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</si>
  <si>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</si>
  <si>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24</t>
  </si>
  <si>
    <t>b</t>
  </si>
  <si>
    <t>ochrana sdělovacího vedení FASTER A CETIN podél II/430</t>
  </si>
  <si>
    <t>2*6=12,000 [A]</t>
  </si>
  <si>
    <t>25</t>
  </si>
  <si>
    <t>89952A</t>
  </si>
  <si>
    <t>OBETONOVÁNÍ POTRUBÍ Z PROSTÉHO BETONU DO C20/25</t>
  </si>
  <si>
    <t>obetonování propustku</t>
  </si>
  <si>
    <t>3,5=3,500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</si>
  <si>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</si>
  <si>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</si>
  <si>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917224</t>
  </si>
  <si>
    <t>SILNIČNÍ A CHODNÍKOVÉ OBRUBY Z BETONOVÝCH OBRUBNÍKŮ ŠÍŘ 150MM</t>
  </si>
  <si>
    <t>silniční obrubník 100/15/15: 
18=18,000 [A]</t>
  </si>
  <si>
    <t>Položka zahrnuje:  
dodání a pokládku betonových obrubníků o rozměrech předepsaných zadávací dokumentací  
betonové lože i boční betonovou opěrku.</t>
  </si>
  <si>
    <t>27</t>
  </si>
  <si>
    <t>9183D2</t>
  </si>
  <si>
    <t>PROPUSTY Z TRUB DN 600MM ŽELEZOBETONOVÝCH</t>
  </si>
  <si>
    <t>9=9,000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</si>
  <si>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</si>
  <si>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SO121</t>
  </si>
  <si>
    <t>Dopravní značení</t>
  </si>
  <si>
    <t>vybourané základové patky: 
2,3*34*(0,4*0,4*0,4)=5,005 [A] 
Odvoz na skládku s oprávněním recyklace odpadu.</t>
  </si>
  <si>
    <t>91228</t>
  </si>
  <si>
    <t>SMĚROVÉ SLOUPKY Z PLAST HMOT VČETNĚ ODRAZNÉHO PÁSKU</t>
  </si>
  <si>
    <t>směrové sloupky podél silnice II/430: 
8=8,000 [A]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</si>
  <si>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</si>
  <si>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</si>
  <si>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</si>
  <si>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podél silnice II/430: 
5=5,000 [A] 
odvoz a likvidace v režií zhotovitele</t>
  </si>
  <si>
    <t>912A8</t>
  </si>
  <si>
    <t>BALISETY Z PLASTICKÝCH HMOT</t>
  </si>
  <si>
    <t>3=3,000 [A]</t>
  </si>
  <si>
    <t>položka zahrnuje:  
- dodání a osazení balisety včetně nutných zemních prací  
- vnitrostaveništní a mimostaveništní dopravu  
- odrazky plastové nebo z retroreflexní fólie</t>
  </si>
  <si>
    <t>914123</t>
  </si>
  <si>
    <t>DOPRAVNÍ ZNAČKY ZÁKLADNÍ VELIKOSTI OCELOVÉ FÓLIE TŘ 1 - DEMONTÁŽ</t>
  </si>
  <si>
    <t>demontáž stávajícího SDZ: 
32=32,000 [A] 
odvoz a likvidace v režií zhotovitele</t>
  </si>
  <si>
    <t>914131</t>
  </si>
  <si>
    <t>DOPRAVNÍ ZNAČKY ZÁKLADNÍ VELIKOSTI OCELOVÉ FÓLIE TŘ 2 - DODÁVKA A MONTÁŽ</t>
  </si>
  <si>
    <t>A11: 1=1,000 [A] 
B20a: 1=1,000 [B] 
P3: 1=1,000 [C] 
IP18a: 1=1,000 [D] 
IP19: 3=3,000 [E] 
IS9b: 2=2,000 [F] 
IS9d: 2=2,000 [G] 
IJ4a: 2=2,000 [H] 
IZ4a: 2=2,000 [I] 
IZ4b: 1=1,000 [J] 
IP22: 1=1,000 [K] 
Celkem: A+B+C+D+E+F+G+H+I+J+K=17,000 [L]</t>
  </si>
  <si>
    <t>položka zahrnuje:  
- dodávku a montáž značek v požadovaném provedení</t>
  </si>
  <si>
    <t>914521</t>
  </si>
  <si>
    <t>DOPRAV ZNAČ VELKOPLOŠ OCEL LAMELY FÓLIE TŘ 2 - DOD A MONT</t>
  </si>
  <si>
    <t>IS9b: 
2*15=30,000 [A]</t>
  </si>
  <si>
    <t>914523</t>
  </si>
  <si>
    <t>DOPRAV ZNAČ VELKOPLOŠ OCEL LAMELY FÓLIE TŘ 2 - DEMONTÁŽ</t>
  </si>
  <si>
    <t>IS9b: 
2*15=30,000 [A] 
odvoz a likvidace v režií zhotovitele</t>
  </si>
  <si>
    <t>914913</t>
  </si>
  <si>
    <t>SLOUPKY A STOJKY DZ Z OCEL TRUBEK ZABETON DEMONTÁŽ</t>
  </si>
  <si>
    <t>34=34,000 [A] 
odvoz a likvidace v režií zhotovitele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</si>
  <si>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</si>
  <si>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</si>
  <si>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</si>
  <si>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17=17,000 [A]</t>
  </si>
  <si>
    <t>položka zahrnuje:  
- sloupky a upevňovací zařízení včetně jejich osazení (betonová patka, zemní práce)</t>
  </si>
  <si>
    <t>předznačení bílou barvou: 
šipka V9a: 1,05=1,050 [A] 
V2b 3/1,5/0,125: (41*0,125)*(2/3)=3,417 [B] 
V2b 1,5/1,5/0,25: (62*0,25)/2=7,750 [C] 
V4 0,5/0,5/0,25: (46*0,25)/2=5,750 [D] 
V4 (0,25): 138*0,25=34,500 [E] 
V1a (0,125): (96*0,125)=12,000 [F] 
V13: 24=24,000 [G] 
Celkem: A+B+C+D+E+F+G=88,467 [H]</t>
  </si>
  <si>
    <t>VDZ z bílého plastu, hladký: 
šipka V9a: 1,05=1,050 [A] 
V13: 24=24,000 [B] 
Celkem: A+B=25,050 [C]</t>
  </si>
  <si>
    <t>VDZ z bílého plastu, strukturovaný, nehlučný: 
V2b 3/1,5/0,125: (41*0,125)*(2/3)=3,417 [A] 
V2b 1,5/1,5/0,25: (62*0,25)/2=7,750 [B] 
V4 0,5/0,5/0,25: (46*0,25)/2=5,750 [C] 
V4 (0,25): 138*0,25=34,500 [D] 
V1a (0,125): (96*0,125)=12,000 [E] 
Celkem: A+B+C+D+E=63,417 [F]</t>
  </si>
  <si>
    <t>vybourání betonových základů sloupků SDZ: 
34*(0,4*0,4*0,4)=2,176 [A]</t>
  </si>
  <si>
    <t>SO132</t>
  </si>
  <si>
    <t>Opravy objízdných tras</t>
  </si>
  <si>
    <t>57791A</t>
  </si>
  <si>
    <t>VÝSPRAVA VÝTLUKŮ SMĚSÍ ACO (HMOTNOST)</t>
  </si>
  <si>
    <t>lokální vysprávky objízdné trasy - přesná místa budou určena po domluvě,  
"čerpáno se souhlasem investora"  
vyspravení výtluků vozovky asfaltovým betonem ACO 11 tl. vrstvy do 50 mm,  
spojovací nátěr z asf. emulze v množství 0,50 kg/m2, včetně odvozu a likvidace  
vybouraného materiálu v režii zhotovitele</t>
  </si>
  <si>
    <t>celková délka objízdných tras je zhruba 8km</t>
  </si>
  <si>
    <t>- odfrézování nebo jiné odstranění poškozených vozovkových vrstev  
- zaříznutí hran  
- vyčištění  
- nátěr  
- dodání a výplň předepsanou zhutněnou balenou asfaltovou směsí  
- asfaltová zálivka</t>
  </si>
  <si>
    <t>SO133</t>
  </si>
  <si>
    <t>Dopravně inženýrské opatření</t>
  </si>
  <si>
    <t>Ostatní konstrukce a práce</t>
  </si>
  <si>
    <t>914132</t>
  </si>
  <si>
    <t>DOPRAVNÍ ZNAČKY ZÁKLADNÍ VELIKOSTI OCELOVÉ FÓLIE TŘ 2 -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</si>
  <si>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</si>
  <si>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</si>
  <si>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</si>
  <si>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</si>
  <si>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</si>
  <si>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</si>
  <si>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</si>
  <si>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</si>
  <si>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</si>
  <si>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</si>
  <si>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</si>
  <si>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</si>
  <si>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</t>
  </si>
  <si>
    <t>DOPRAV ZNAČ 150X150CM OCEL FÓLIE TŘ 2 - NÁJEMNÉ</t>
  </si>
  <si>
    <t>915321</t>
  </si>
  <si>
    <t>VODOR DOPRAV ZNAČ Z FÓLIE DOČAS ODSTRANITEL - DOD A POKLÁDKA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</si>
  <si>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</si>
  <si>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</si>
  <si>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</si>
  <si>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</si>
  <si>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</si>
  <si>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</si>
  <si>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</si>
  <si>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</si>
  <si>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</si>
  <si>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</si>
  <si>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</si>
  <si>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</si>
  <si>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</si>
  <si>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</si>
  <si>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</si>
  <si>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</si>
  <si>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</si>
  <si>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</si>
  <si>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 SVĚTLO VÝSTRAŽ SOUPRAVA 5KS - NÁJEMNÉ</t>
  </si>
  <si>
    <t>916152</t>
  </si>
  <si>
    <t>SEMAFOROVÁ A PŘENOSNÁ SOUPRAVA - MONTÁŽ S PŘESUNEM</t>
  </si>
  <si>
    <t>916153</t>
  </si>
  <si>
    <t>SEMAFOROVÁ A PŘENOSNÁ SOUPRAVA - DEMONTÁŽ</t>
  </si>
  <si>
    <t>916159</t>
  </si>
  <si>
    <t>SEMAFOROVÁ A PŘENOSNÁ SOUPRAVA - NÁJEMNÉ</t>
  </si>
  <si>
    <t>916362</t>
  </si>
  <si>
    <t>SMĚROVACÍ DESKY Z4 OBOUSTR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</si>
  <si>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</si>
  <si>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916363</t>
  </si>
  <si>
    <t>SMĚROVACÍ DESKY Z4 OBOUSTR S FÓLIÍ TŘ 2 - DEMONTÁŽ</t>
  </si>
  <si>
    <t>916369</t>
  </si>
  <si>
    <t>SMĚROVACÍ DESKY Z4 OBOUSTR S FÓLIÍ TŘ 2 - NÁJEMNÉ</t>
  </si>
  <si>
    <t>916422</t>
  </si>
  <si>
    <t>VOD DESKA Z5 JEDNOSTR VÝŠ NAD 65CM S FÓLIÍ TŘ 2 - MONT S PŘES</t>
  </si>
  <si>
    <t>916423</t>
  </si>
  <si>
    <t>VOD DESKA Z5 JEDNOSTR VÝŠ NAD 65CM S FÓLIÍ TŘ 2 - DEMONT</t>
  </si>
  <si>
    <t>916429</t>
  </si>
  <si>
    <t>VOD DESKA Z5 JEDNOSTR VÝŠ NAD 65CM S FÓL TŘ 2 - NÁJEMNÉ</t>
  </si>
  <si>
    <t>položka zahrnuje cenu za pronájem dopravních značek a zařízení, která se určí jako součin počtu značek, počtu dní použití a denní sazby</t>
  </si>
  <si>
    <t>SO405</t>
  </si>
  <si>
    <t>PŘELOŽKA KABELOVÉ TRASY DPMB</t>
  </si>
  <si>
    <t>21-M</t>
  </si>
  <si>
    <t>Elektromontáže</t>
  </si>
  <si>
    <t>210101211</t>
  </si>
  <si>
    <t>Propojení vodičů celoplastových spojkou do 1 kV venkovní páskovou SJpe 1 až 5 žíly do 500 mm2</t>
  </si>
  <si>
    <t>Propojení kabelů nebo vodičů spojkou do 1 kV  venkovní páskou [typ SJpe 1 až 5] vodičů celoplastových, průřezu žíly do 500 mm2</t>
  </si>
  <si>
    <t>210900607</t>
  </si>
  <si>
    <t>Montáž vodičů Al izolovaných plných nebo laněných žíla 500 mm2 (např. AY, AYY) bez ukončení uložených volně</t>
  </si>
  <si>
    <t>Montáž izolovaných vodičů hliníkových do 1 kV bez ukončení plných a laněných (AY, AYY,...) uložených volně průřezu žíly 500 mm2</t>
  </si>
  <si>
    <t>12*112*1.03+24=1 408,320 [A]</t>
  </si>
  <si>
    <t>210950203</t>
  </si>
  <si>
    <t>Příplatek na zatahování kabelů hmotnosti do 4 kg do tvárnicových tras a kolektorů</t>
  </si>
  <si>
    <t>Ostatní práce při montáži vodičů, šňůr a kabelů  Příplatek k cenám za zatahování kabelů do tvárnicových tras s komorami nebo do kolektorů hmotnosti kabelů do 4 kg</t>
  </si>
  <si>
    <t>218900607</t>
  </si>
  <si>
    <t>Demontáž vodičů Al izolovaných plných nebo laněných žíla 500 mm2 (např. AY, AYY) bez odpojení vodičů uložených volně</t>
  </si>
  <si>
    <t>Demontáž izolovaných vodičů hliníkových do 1 kV bez odpojení vodičů plných nebo laněných (např. AY, AYY) uložených volně průřezu žíly 500 mm2</t>
  </si>
  <si>
    <t>112*12=1 344,000 [A]</t>
  </si>
  <si>
    <t>34142016</t>
  </si>
  <si>
    <t>vodič silový jádro Al izolace PVC plášť PVC 0,6/1kV (1-AYY) 1x500mm2</t>
  </si>
  <si>
    <t>48</t>
  </si>
  <si>
    <t>Kabelová spojka 1x500</t>
  </si>
  <si>
    <t>57</t>
  </si>
  <si>
    <t>P4</t>
  </si>
  <si>
    <t>Napětová zkouška kabelů</t>
  </si>
  <si>
    <t>Napětová zkoužka kabelů</t>
  </si>
  <si>
    <t>60</t>
  </si>
  <si>
    <t>P5</t>
  </si>
  <si>
    <t>Vypínání vedení, dozor správce</t>
  </si>
  <si>
    <t>HOD</t>
  </si>
  <si>
    <t>61</t>
  </si>
  <si>
    <t>P6</t>
  </si>
  <si>
    <t>Průkaz způsobilosti</t>
  </si>
  <si>
    <t>22-M</t>
  </si>
  <si>
    <t>Montáže technologických zařízení pro dopravní stavby</t>
  </si>
  <si>
    <t>220182023</t>
  </si>
  <si>
    <t>Kontrola tlakutěsnosti HDPE trubky od 1 m do 2000 m</t>
  </si>
  <si>
    <t>Kontrola tlakutěsnosti HDPE trubky od 1m do 2000 m</t>
  </si>
  <si>
    <t>220182039</t>
  </si>
  <si>
    <t>Uložení trubky HDPE pro optický kabel do výkopu bez zřízení lože a bez krytí průměru nad 20 mm</t>
  </si>
  <si>
    <t>Uložení trubky HDPE do výkopu pro optický kabel bez zřízení lože a bez krytí průměru přes 20 mm</t>
  </si>
  <si>
    <t>34571802</t>
  </si>
  <si>
    <t>chránička optického kabelu HDPE jednoplášťová bezhalogenová D 40/33mm</t>
  </si>
  <si>
    <t>112*1.03=115,360 [A]</t>
  </si>
  <si>
    <t>34571838</t>
  </si>
  <si>
    <t>mikrotrubička HDPE zemní zodolněná ve svazku 7x D 12/8mm</t>
  </si>
  <si>
    <t>460242121</t>
  </si>
  <si>
    <t>Provizorní zajištění potrubí ve výkopech při souběhu s kabelem</t>
  </si>
  <si>
    <t>Provizorní zajištění inženýrských sítí ve výkopech potrubí při souběhu s kabelem</t>
  </si>
  <si>
    <t>115.36*2=230,720 [A]</t>
  </si>
  <si>
    <t>30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</si>
  <si>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</si>
  <si>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</si>
  <si>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</si>
  <si>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46</t>
  </si>
  <si>
    <t>M11</t>
  </si>
  <si>
    <t>Koncovka na trubku HDPE 40/33</t>
  </si>
  <si>
    <t>47</t>
  </si>
  <si>
    <t>M12</t>
  </si>
  <si>
    <t>Koncovka pro svazek mikrotrubiček 7x12/8</t>
  </si>
  <si>
    <t>SADA</t>
  </si>
  <si>
    <t>46-M</t>
  </si>
  <si>
    <t>Zemní práce při extr.mont.pracích</t>
  </si>
  <si>
    <t>34571358</t>
  </si>
  <si>
    <t>trubka elektroinstalační ohebná dvouplášťová korugovaná (chránička) D 136/160mm, HDPE+LDPE</t>
  </si>
  <si>
    <t>trubka elektroinstalační ohebná dvouplášťová korugovaná D 136/160 mm, HDPE+LDPE</t>
  </si>
  <si>
    <t>34573127</t>
  </si>
  <si>
    <t>víko přístupové komory kabelovodu  OCEL</t>
  </si>
  <si>
    <t>34573155a</t>
  </si>
  <si>
    <t>komora přístupová kabelovodu 1700*1100 hloubka 1700</t>
  </si>
  <si>
    <t>komora přístupová kabelovodu</t>
  </si>
  <si>
    <t>komora přístupová kabelovodu 1700*1100 hloubka 2200</t>
  </si>
  <si>
    <t>komora přístupová kabelovodu 1700*1100 hloubka 2400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</si>
  <si>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</si>
  <si>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</si>
  <si>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</si>
  <si>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5.5*5=27,500 [A]</t>
  </si>
  <si>
    <t>460161922</t>
  </si>
  <si>
    <t>Hloubení kabelových rýh ručně š 100 cm hl 150 cm v hornině tř I skupiny 3</t>
  </si>
  <si>
    <t>Hloubení zapažených i nezapažených kabelových rýh ručně včetně urovnání dna s přemístěním výkopku do vzdálenosti 3 m od okraje jámy nebo s naložením na dopravní prostředek šířky 100 cm hloubky 150 cm v hornině třídy těžitelnosti I skupiny 3</t>
  </si>
  <si>
    <t>460161932</t>
  </si>
  <si>
    <t>Hloubení kabelových rýh ručně š 100 cm hl 160 cm v hornině tř I skupiny 3</t>
  </si>
  <si>
    <t>Hloubení zapažených i nezapažených kabelových rýh ručně včetně urovnání dna s přemístěním výkopku do vzdálenosti 3 m od okraje jámy nebo s naložením na dopravní prostředek šířky 100 cm hloubky 160 cm v hornině třídy těžitelnosti I skupiny 3</t>
  </si>
  <si>
    <t>460162112</t>
  </si>
  <si>
    <t>Hloubení kabelových rýh ručně v hornině tř I skupiny I skupiny 3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</si>
  <si>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 skupiny 3</t>
  </si>
  <si>
    <t>1*1.9*15=28,500 [A]</t>
  </si>
  <si>
    <t>460242221</t>
  </si>
  <si>
    <t>Provizorní zajištění kabelů ve výkopech při jejich souběhu</t>
  </si>
  <si>
    <t>Provizorní zajištění inženýrských sítí ve výkopech kabelů při souběhu</t>
  </si>
  <si>
    <t>12*108*0.5=648,000 [A]</t>
  </si>
  <si>
    <t>460281113</t>
  </si>
  <si>
    <t>Pažení příložné plné výkopů jam hl do 4 m</t>
  </si>
  <si>
    <t>Pažení výkopů příložné plné jam, hloubky do 4 m</t>
  </si>
  <si>
    <t>1.5*35+1.6*57+1.9*15=172,200 [A]</t>
  </si>
  <si>
    <t>460281123</t>
  </si>
  <si>
    <t>Odstranění pažení příložného výkopů jam hl do 4 m</t>
  </si>
  <si>
    <t>Pažení výkopů odstranění pažení příložného plného jam, hloubky do 4 m</t>
  </si>
  <si>
    <t>460432112</t>
  </si>
  <si>
    <t>Zásyp kabelových rýh ručně se zhutněním z horniny třídy I skupiny 3</t>
  </si>
  <si>
    <t>Zásyp kabelových rýh ručně s přemístění sypaniny ze vzdálenosti do 10 m, s uložením výkopku ve vrstvách včetně zhutnění a úpravy povrchu ostatních rozměrů z horniny třídy těžitelnosti I skupiny 3</t>
  </si>
  <si>
    <t>1*(1.5-0)*26+1*(1.5-0.5)*9     výkop 100x150=48,000 [A] 
1*(1.9-0)*5+1*(1.9-0.5)*10     výkop 100x190=23,500 [B] 
1*(1.6-0)*8+1*(1.6-0.15)*49     výkop 100x160=83,850 [C] 
Celkem: A+B+C=155,350 [D]</t>
  </si>
  <si>
    <t>460470001</t>
  </si>
  <si>
    <t>Provizorní zajištění potrubí ve výkopech při křížení s kabelem</t>
  </si>
  <si>
    <t>Provizorní zajištění inženýrských sítí ve výkopech pomocí drátů, dřevěných a plastových prvků apod. potrubí při jejich křížení s kabelem</t>
  </si>
  <si>
    <t>460470011</t>
  </si>
  <si>
    <t>Provizorní zajištění kabelů ve výkopech při jejich křížení</t>
  </si>
  <si>
    <t>Provizorní zajištění inženýrských sítí ve výkopech pomocí drátů, dřevěných a plastových prvků apod. kabelů při křížení</t>
  </si>
  <si>
    <t>28</t>
  </si>
  <si>
    <t>460490013</t>
  </si>
  <si>
    <t>Krytí kabelů výstražnou fólií šířky 34 cm</t>
  </si>
  <si>
    <t>Krytí kabelů, spojek, koncovek a odbočnic kabelů výstražnou fólií z PVC včetně vyrovnání povrchu rýhy, rozvinutí a uložení fólie do rýhy, fólie šířky do 34cm</t>
  </si>
  <si>
    <t>2*107+1*50=264,000 [A]</t>
  </si>
  <si>
    <t>29</t>
  </si>
  <si>
    <t>460641112</t>
  </si>
  <si>
    <t>Základové konstrukce při elektromontážích z monolitického betonu tř. C 12/15</t>
  </si>
  <si>
    <t>Základové konstrukce základ bez bednění do rostlé zeminy z monolitického betonu tř. C 12/15</t>
  </si>
  <si>
    <t>8*5=40,000 [A]</t>
  </si>
  <si>
    <t>31</t>
  </si>
  <si>
    <t>460742123</t>
  </si>
  <si>
    <t>Osazení kabelových prostupů z trub plastových do rýhy s obsypem z písku průměru přes 15 do 20 cm</t>
  </si>
  <si>
    <t>Osazení kabelových prostupů včetně utěsnění a spárování z trub plastových do rýhy, bez výkopových prací s obsypem z písku, vnitřního průměru přes 15 do 20 cm</t>
  </si>
  <si>
    <t>11+7+7=25,000 [A]</t>
  </si>
  <si>
    <t>32</t>
  </si>
  <si>
    <t>460771123</t>
  </si>
  <si>
    <t>Osazení multikanálů plastových do rýhy s obsypem z písku bez výkopových prací 9-cestných</t>
  </si>
  <si>
    <t>Osazení kabelových multikanálů plastových včetně osazení, utěsnění a spojování do rýhy, bez výkopových prací s obsypem z písku 9-cestných</t>
  </si>
  <si>
    <t>33</t>
  </si>
  <si>
    <t>460841153</t>
  </si>
  <si>
    <t>Osazení víka z ocele, litiny, betonu přes 1,5 do 2,0 m2 pro kabelové komory z plastů pro běžné zatížení</t>
  </si>
  <si>
    <t>Osazení kabelové komory z plastů pro běžné zatížení víka z oceli, litiny nebo betonu půdorysné plochy přes 1,5 do 2,0 m2</t>
  </si>
  <si>
    <t>34</t>
  </si>
  <si>
    <t>468011131</t>
  </si>
  <si>
    <t>Odstranění podkladu nebo krytu komunikace při elektromontážích z betonu prostého tl do 15 cm</t>
  </si>
  <si>
    <t>Odstranění podkladů nebo krytů komunikací včetně rozpojení na kusy a zarovnání styčné spáry z betonu prostého, tloušťky do 15 cm</t>
  </si>
  <si>
    <t>35</t>
  </si>
  <si>
    <t>468011142</t>
  </si>
  <si>
    <t>Odstranění podkladu nebo krytu komunikace při elektromontážích ze živice tl přes 5 do 10 cm</t>
  </si>
  <si>
    <t>Odstranění podkladů nebo krytů komunikací včetně rozpojení na kusy a zarovnání styčné spáry ze živice, tloušťky přes 5 do 10 cm</t>
  </si>
  <si>
    <t>36</t>
  </si>
  <si>
    <t>564851111</t>
  </si>
  <si>
    <t>Podklad ze štěrkodrtě ŠD plochy přes 100 m2 tl 150 mm</t>
  </si>
  <si>
    <t>Podklad ze štěrkodrti ŠD s rozprostřením a zhutněním plochy přes 100 m2, po zhutnění tl. 150 mm</t>
  </si>
  <si>
    <t>37</t>
  </si>
  <si>
    <t>564871116</t>
  </si>
  <si>
    <t>Podklad ze štěrkodrtě ŠD plochy přes 100 m2 tl. 300 mm</t>
  </si>
  <si>
    <t>Podklad ze štěrkodrti ŠD  s rozprostřením a zhutněním, po zhutnění tl. 300 mm</t>
  </si>
  <si>
    <t>2.8*5=14,000 [A]</t>
  </si>
  <si>
    <t>38</t>
  </si>
  <si>
    <t>565176111</t>
  </si>
  <si>
    <t>Asfaltový beton vrstva podkladní ACP 22 (obalované kamenivo OKH) tl 100 mm š do 3 m</t>
  </si>
  <si>
    <t>Asfaltový beton vrstva podkladní ACP 22 (obalované kamenivo hrubozrnné - OKH) s rozprostřením a zhutněním v pruhu šířky přes 1,5 do 3 m, po zhutnění tl. 100 mm</t>
  </si>
  <si>
    <t>39</t>
  </si>
  <si>
    <t>576123111</t>
  </si>
  <si>
    <t>Asfaltový koberec mastixový SMA 8 (AKMJ) tl 30 mm š do 3 m</t>
  </si>
  <si>
    <t>Asfaltový koberec mastixový SMA 8 (AKMJ) s rozprostřením a se zhutněním v pruhu šířky do 3 m, po zhutnění tl. 30 mm</t>
  </si>
  <si>
    <t>40</t>
  </si>
  <si>
    <t>58981144</t>
  </si>
  <si>
    <t>recyklát betonový frakce 32/63</t>
  </si>
  <si>
    <t>(1*(1.5-0)*2+1*(1.5-0.5)*9)*2.4     výkop 100x150=28,800 [A] 
(1*(1.9-0)*5+1*(1.9-0.5)*10)*2.4     výkop 100x190=56,400 [B] 
(1*(1.6-0.15)*49)*2.4     výkop 100x160=170,520 [C] 
Celkem: A+B+C=255,720 [D]</t>
  </si>
  <si>
    <t>45</t>
  </si>
  <si>
    <t>HZS1291</t>
  </si>
  <si>
    <t>Hodinová zúčtovací sazba pomocný stavební dělník - montáž PE fólie</t>
  </si>
  <si>
    <t>Hodinové zúčtovací sazby profesí HSV  zemní a pomocné práce pomocný stavební dělník</t>
  </si>
  <si>
    <t>49</t>
  </si>
  <si>
    <t>P10</t>
  </si>
  <si>
    <t>Kalibrace kabelovodu</t>
  </si>
  <si>
    <t>54</t>
  </si>
  <si>
    <t>P37</t>
  </si>
  <si>
    <t>Zkouška zhutnění komplexní</t>
  </si>
  <si>
    <t>KS</t>
  </si>
  <si>
    <t>Doprava a zřízení a odstranění provizorní lávky přes výkop</t>
  </si>
  <si>
    <t>55</t>
  </si>
  <si>
    <t>P38</t>
  </si>
  <si>
    <t>multikanál kabelovodu ohybový 9komorový z HDPE s odklonem 3°/300 mm</t>
  </si>
  <si>
    <t>110*3=330,000 [A]</t>
  </si>
  <si>
    <t>56</t>
  </si>
  <si>
    <t>P39</t>
  </si>
  <si>
    <t>multikanál kabelovodu z HDPE základní 9komorový</t>
  </si>
  <si>
    <t>58</t>
  </si>
  <si>
    <t>P40</t>
  </si>
  <si>
    <t>vložka těsnící 9komorového multikanálu z HDPE</t>
  </si>
  <si>
    <t>110+330=440,000 [A]</t>
  </si>
  <si>
    <t>59</t>
  </si>
  <si>
    <t>P41</t>
  </si>
  <si>
    <t>sponka spojovací ocelová pro multikanál kabelovodu</t>
  </si>
  <si>
    <t>(110+330)*4=1 760,000 [A]</t>
  </si>
  <si>
    <t>62</t>
  </si>
  <si>
    <t>P9</t>
  </si>
  <si>
    <t>Utěsnění multikanálu/ chráničky v kabelové komoře</t>
  </si>
  <si>
    <t>64</t>
  </si>
  <si>
    <t>V5555</t>
  </si>
  <si>
    <t>folie proti prorůstání kořenů, výška 1200 mm, netkaný polypropylen</t>
  </si>
  <si>
    <t>folie proti prorůstání kořenů, výška 2000 mm, netkaný polypropylen</t>
  </si>
  <si>
    <t>741</t>
  </si>
  <si>
    <t>Elektroinstalace - silnoproud</t>
  </si>
  <si>
    <t>210280003</t>
  </si>
  <si>
    <t>Zkoušky a prohlídky el rozvodů a zařízení celková prohlídka pro objem montážních prací přes 500 do 1 000 tis Kč</t>
  </si>
  <si>
    <t>997</t>
  </si>
  <si>
    <t>Přesun sutě</t>
  </si>
  <si>
    <t>41</t>
  </si>
  <si>
    <t>997221571</t>
  </si>
  <si>
    <t>Vodorovná doprava vybouraných hmot do 1 km</t>
  </si>
  <si>
    <t>Vodorovná doprava vybouraných hmot  bez naložení, ale se složením a s hrubým urovnáním na vzdálenost do 1 km</t>
  </si>
  <si>
    <t>264.095+1.275=265,370 [A]</t>
  </si>
  <si>
    <t>1. Ceny nelze použít pro vodorovnou dopravu vybouraných hmot po železnici, po vodě nebo neobvyklými dopravními prostředky.  
2. Je-li na dopravní dráze pro vodorovnou dopravu vybouraných hmot překážka, pro kterou je nutno vybourané hmoty překládat z jednoho dopravního prostředku na druhý, oceňuje se tato doprava vkaždém úseku samostatně.</t>
  </si>
  <si>
    <t>42</t>
  </si>
  <si>
    <t>997221579</t>
  </si>
  <si>
    <t>Příplatek ZKD 1 km u vodorovné dopravy vybouraných hmot</t>
  </si>
  <si>
    <t>Vodorovná doprava vybouraných hmot  bez naložení, ale se složením a s hrubým urovnáním na vzdálenost Příplatek k ceně za každý další i započatý 1 km přes 1 km</t>
  </si>
  <si>
    <t>43</t>
  </si>
  <si>
    <t>997221873</t>
  </si>
  <si>
    <t>Poplatek za uložení stavebního odpadu na recyklační skládce (skládkovné) zeminy a kamení zatříděného do Katalogu odpadů pod kódem 17 05 04</t>
  </si>
  <si>
    <t>(1*(1.5-0)*26+1*(1.5-0.5)*9)*2,     výkop 100x150=96,000 [A] 
(1*(1.9-0)*5+1*(1.9-0.5)*10)*2     výkop 100x190=47,000 [B] 
(1*(1.6-0)*8+1*(1.6-0.15)*49)*2     výkop 100x160=167,700 [C] 
Celkem: A+B+C=310,700 [D]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</si>
  <si>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</si>
  <si>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</si>
  <si>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</si>
  <si>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3.4*0.15*2.5=1,275 [A]</t>
  </si>
  <si>
    <t>VRN1</t>
  </si>
  <si>
    <t>Průzkumné, geodetické a projektové práce</t>
  </si>
  <si>
    <t>013254000</t>
  </si>
  <si>
    <t>Dokumentace skutečného provedení stavby</t>
  </si>
  <si>
    <t>KPL</t>
  </si>
  <si>
    <t>50</t>
  </si>
  <si>
    <t>P11</t>
  </si>
  <si>
    <t>Vytyčení trasy vedení kabelového podzemního v zastavěném prostoru</t>
  </si>
  <si>
    <t>51</t>
  </si>
  <si>
    <t>P12</t>
  </si>
  <si>
    <t>Zaměření skutečného provedení stavby</t>
  </si>
  <si>
    <t>52</t>
  </si>
  <si>
    <t>P13</t>
  </si>
  <si>
    <t>Vytyčení IS</t>
  </si>
  <si>
    <t>53</t>
  </si>
  <si>
    <t>P14</t>
  </si>
  <si>
    <t>Inženýrská činost zhotovitele</t>
  </si>
  <si>
    <t>VRN3</t>
  </si>
  <si>
    <t>Zařízení staveniště</t>
  </si>
  <si>
    <t>63</t>
  </si>
  <si>
    <t>V20</t>
  </si>
  <si>
    <t>Manipulace s pevnou zábranou pro trasu výkopu -běžný metr</t>
  </si>
  <si>
    <t>Montáž a demontáž dočasných dopravních zábran Příplatek za první a každý další den použití dočasných dopravních zábran</t>
  </si>
  <si>
    <t>SO407</t>
  </si>
  <si>
    <t>PŘELOŽKY SDĚLOVACÍHO VEDENÍ ČESKÉ RADIOKOMUNIKACE</t>
  </si>
  <si>
    <t>z pol. 131735  
poplatek za uložení zeminy na recyklační skládku, kde bude přetříděna a bude zajištěno opětovné použití</t>
  </si>
  <si>
    <t>2*2=4,000 [A]</t>
  </si>
  <si>
    <t>131735</t>
  </si>
  <si>
    <t>HLOUBENÍ JAM ZAPAŽ I NEPAŽ TŘ. I, ODVOZ DO 8KM</t>
  </si>
  <si>
    <t>Výkop jámy, včetně uložení  
pro spojky kabelů  
odvoz na skládku s oprávněním recyklace odpadu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</si>
  <si>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</si>
  <si>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</si>
  <si>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</si>
  <si>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výkop rýhy  
zemina po dobu přeložky uložená podél výkopu.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</si>
  <si>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</si>
  <si>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</si>
  <si>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</si>
  <si>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</si>
  <si>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</si>
  <si>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a podsyp kabelů pískem – zřízení kab. lože, vč. dodávky materiálu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</si>
  <si>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</si>
  <si>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18010</t>
  </si>
  <si>
    <t>VŠEOBECNÉ ÚPRAVY ZASTAVĚNÉHO ÚZEMÍ</t>
  </si>
  <si>
    <t>Provizorní úprava terénu</t>
  </si>
  <si>
    <t>Všeobecné úpravy musí zahrnovat úpravu území po uskutečnění stavby, tak jak je požadováno v zadávací dokumentaci s výjimkou těch prací, pro které jsou uvedeny samostatné položky.</t>
  </si>
  <si>
    <t>272313</t>
  </si>
  <si>
    <t>ZÁKLADY Z PROSTÉHO BETONU DO C16/20</t>
  </si>
  <si>
    <t>Podbetonování a obetonování chrániček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</si>
  <si>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</si>
  <si>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701004</t>
  </si>
  <si>
    <t>VYHLEDÁVACÍ MARKER ZEMNÍ</t>
  </si>
  <si>
    <t>Vyhledávací marker zemní</t>
  </si>
  <si>
    <t>1. Položka obsahuje:  
 – veškeré práce a materiál obsažený v názvu položky  
2. Položka neobsahuje:  
 X  
3. Způsob měření:  
Udává se počet kusů kompletní konstrukce nebo práce.</t>
  </si>
  <si>
    <t>702212</t>
  </si>
  <si>
    <t>KABELOVÁ CHRÁNIČKA ZEMNÍ DN PŘES 100 DO 200 MM</t>
  </si>
  <si>
    <t>Kabelová chránička zemní PE přes 100 do 200 mm</t>
  </si>
  <si>
    <t>1. Položka obsahuje:  
 – přípravu podkladu pro osazení  
2. Položka neobsahuje:  
 X  
3. Způsob měření:  
Měří se metr délkový.</t>
  </si>
  <si>
    <t>702311</t>
  </si>
  <si>
    <t>ZAKRYTÍ KABELŮ VÝSTRAŽNOU FÓLIÍ ŠÍŘKY DO 20 CM</t>
  </si>
  <si>
    <t>Zakrytí kabelů výstražnou fólií šířky do 20 cm</t>
  </si>
  <si>
    <t>1. Položka obsahuje:  
 – dodávku a montáž fólie  
 – přípravu podkladu pro osazení  
2. Položka neobsahuje:  
 X  
3. Způsob měření:  
Měří se metr délkový.</t>
  </si>
  <si>
    <t>702331</t>
  </si>
  <si>
    <t>ZAKRYTÍ KABELŮ PLASTOVOU DESKOU/PÁSEM ŠÍŘKY DO 20 CM</t>
  </si>
  <si>
    <t>Zakrytí kabelů plastovou deskou/pásem šířky do 20 cm</t>
  </si>
  <si>
    <t>1. Položka obsahuje:  
 – dodávku a montáž desky  
 – přípravu podkladu pro osazení  
2. Položka neobsahuje:  
 X  
3. Způsob měření:  
Měří se metr délkový.</t>
  </si>
  <si>
    <t>75I81X</t>
  </si>
  <si>
    <t>Optický kabel – zafouknutí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</si>
  <si>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</si>
  <si>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75I81Y</t>
  </si>
  <si>
    <t>KABEL OPTICKÝ  - DEMONTÁŽ</t>
  </si>
  <si>
    <t>Optický kabel –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</si>
  <si>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</si>
  <si>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75I911</t>
  </si>
  <si>
    <t>Trubka HDPE do průměru 40mm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</si>
  <si>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metrech.</t>
  </si>
  <si>
    <t>75I91X</t>
  </si>
  <si>
    <t>Trubka HDPE do průměru 40mm – uložení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</si>
  <si>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</si>
  <si>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75I961</t>
  </si>
  <si>
    <t>Trubka HDPE – hermetizace úseku do 2000m</t>
  </si>
  <si>
    <t>ÚSEK</t>
  </si>
  <si>
    <t>1. Položka obsahuje:  
 – práce spojené s měřením specifikované kabelizace specifikovaným způsobem včetně potřebného drobného montážního materiálu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úseků.</t>
  </si>
  <si>
    <t>75I962</t>
  </si>
  <si>
    <t>Trubka HDPE – kalibrace</t>
  </si>
  <si>
    <t>1. Položka obsahuje:  
 – práce spojené s měřením specifikované kabelizace specifikovaným způsobem včetně potřebného drobného montážního materiálu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</si>
  <si>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75IA11</t>
  </si>
  <si>
    <t>Spojka na tr. HDPE do 40mm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</si>
  <si>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</si>
  <si>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75IA1X</t>
  </si>
  <si>
    <t>Spojka na tr. HDPE do 40mm –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</si>
  <si>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</si>
  <si>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75ID31</t>
  </si>
  <si>
    <t>Těsnění pro trubku do o 40mm –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</si>
  <si>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</si>
  <si>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75ID3X</t>
  </si>
  <si>
    <t>Těsnění pro trubku do o 40mm - montáž</t>
  </si>
  <si>
    <t>75IH62</t>
  </si>
  <si>
    <t>UKONČENÍ KABELU OPTICKÉHO DO 36 VLÁKEN</t>
  </si>
  <si>
    <t>Ukončení kabelu – optického do 36 vl.</t>
  </si>
  <si>
    <t>1. Položka obsahuje:  
 – kompletní ukončení specifikované kabelizace  specifikovaným způsobem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 Udává se počet kusů kompletní konstrukce nebo práce.</t>
  </si>
  <si>
    <t>75IH64</t>
  </si>
  <si>
    <t>UKONČENÍ KABELU OPTICKÉHO PŘES 72 VLÁKEN</t>
  </si>
  <si>
    <t>Ukončení kabelu – optického nad 72 vl.</t>
  </si>
  <si>
    <t>75IH6Y</t>
  </si>
  <si>
    <t>UKONČENÍ KABELU OPTICKÉHO - DEMONTÁŽ</t>
  </si>
  <si>
    <t>Ukončení kabelu –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</si>
  <si>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</si>
  <si>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75IK11</t>
  </si>
  <si>
    <t>MĚŘENÍ STÁVAJÍCÍHO OPTICKÉHO KABELU</t>
  </si>
  <si>
    <t>VL.</t>
  </si>
  <si>
    <t>Měření před přeložkou a po přeložce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</si>
  <si>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a dle TS v platném znění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optických vláken.</t>
  </si>
  <si>
    <t>SO409</t>
  </si>
  <si>
    <t>PŘELOŽKY SDĚLOVACÍHO VEDENÍ FASTER</t>
  </si>
  <si>
    <t>3*2=6,000 [A]</t>
  </si>
  <si>
    <t>včetně uložení  
odvoz na skládku s oprávněním recyklace odpadu</t>
  </si>
  <si>
    <t>ponecháno na stavbě pro zpětný zásyp</t>
  </si>
  <si>
    <t>Slaboproudé montáže</t>
  </si>
  <si>
    <t>702232</t>
  </si>
  <si>
    <t>KABELOVÁ CHRÁNIČKA ZEMNÍ DĚLENÁ DN PŘES 100 DO 200 MM</t>
  </si>
  <si>
    <t>Kabelová chránička zemní PE dělená přes 100 do 200 mm</t>
  </si>
  <si>
    <t>702313</t>
  </si>
  <si>
    <t>ZAKRYTÍ KABELŮ VÝSTRAŽNOU FÓLIÍ ŠÍŘKY PŘES 40 CM</t>
  </si>
  <si>
    <t>75I811</t>
  </si>
  <si>
    <t>Optický kabel SM do 12 vl.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</si>
  <si>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</si>
  <si>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</si>
  <si>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75I91Y</t>
  </si>
  <si>
    <t>Trubka HDPE do průměru 40mm – demontáž</t>
  </si>
  <si>
    <t>75ID21</t>
  </si>
  <si>
    <t>PLASTOVÁ ZEMNÍ KOMORA PRO ULOŽENÍ SPOJKY - DODÁVKA</t>
  </si>
  <si>
    <t>75ID2X</t>
  </si>
  <si>
    <t>PLASTOVÁ ZEMNÍ KOMORA PRO ULOŽENÍ SPOJKY - MONTÁŽ</t>
  </si>
  <si>
    <t>75ID2Y</t>
  </si>
  <si>
    <t>PLASTOVÁ ZEMNÍ KOMORA PRO ULOŽENÍ SPOJKY - DEMONTÁŽ</t>
  </si>
  <si>
    <t>PLASTOVÁ ZEMNÍ KOMORA TĚSNENÍ PRO HDPE TRUBKU DO 40 MM - DODÁVKA</t>
  </si>
  <si>
    <t>PLASTOVÁ ZEMNÍ KOMORA TĚSNENÍ PRO HDPE TRUBKU DO 40 MM - MONTÁŽ</t>
  </si>
  <si>
    <t>Těsnění pro trubku do o 40mm – montáž</t>
  </si>
  <si>
    <t>75IH61</t>
  </si>
  <si>
    <t>UKONČENÍ KABELU OPTICKÉHO DO 12 VLÁKEN</t>
  </si>
  <si>
    <t>75IH63</t>
  </si>
  <si>
    <t>UKONČENÍ KABELU OPTICKÉHO DO 72 VLÁKEN</t>
  </si>
  <si>
    <t>75II72</t>
  </si>
  <si>
    <t>SPOJKA OPTICKÁ PŘES 72 VLÁKEN - DODÁVKA</t>
  </si>
  <si>
    <t>75II7X</t>
  </si>
  <si>
    <t>SPOJKA OPTICKÁ - MONTÁŽ</t>
  </si>
  <si>
    <t>75II7Y</t>
  </si>
  <si>
    <t>SPOJKA OPTICKÁ - DEMONTÁŽ</t>
  </si>
  <si>
    <t>SO411</t>
  </si>
  <si>
    <t>PŘELOŽKY SDĚLOVACÍHO VEDENÍ T-MOBILE</t>
  </si>
  <si>
    <t>SO414</t>
  </si>
  <si>
    <t>PŘELOŽKY SDĚLOVACÍHO VEDENÍ ITSELF</t>
  </si>
  <si>
    <t>Těsnění pro trubku do  40mm – dodávka</t>
  </si>
  <si>
    <t>SO501</t>
  </si>
  <si>
    <t>Úprava plynovodu VTL DN 300 GasNet</t>
  </si>
  <si>
    <t>113106291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</si>
  <si>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</si>
  <si>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</si>
  <si>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</si>
  <si>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</si>
  <si>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</si>
  <si>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</si>
  <si>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</si>
  <si>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119003131</t>
  </si>
  <si>
    <t>Výstražná páska pro zabezpečení výkopu zřízení</t>
  </si>
  <si>
    <t>119003132</t>
  </si>
  <si>
    <t>Výstražná páska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</si>
  <si>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</si>
  <si>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</si>
  <si>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</si>
  <si>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</si>
  <si>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132212331</t>
  </si>
  <si>
    <t>Hloubení nezapaž rýh š do 2000 mm v soudrž hor. tř. těž. I skupiny 3 ručně</t>
  </si>
  <si>
    <t>2*(3,2+9,25*8,25)*0,5*2,5 
(25*(3,5+4,5)*0,5*1,0)*2</t>
  </si>
  <si>
    <t>162751117</t>
  </si>
  <si>
    <t>Vodorovné přemístění výkopku přes 9000 do 10000 m hor tř těž I skup 1 až 3</t>
  </si>
  <si>
    <t>6,6+14*3*1*0,2</t>
  </si>
  <si>
    <t>171201221</t>
  </si>
  <si>
    <t>Poplatek za uložení na skládce zeminy a kamení</t>
  </si>
  <si>
    <t>(6,6+14*3*1*0,2)*1,8</t>
  </si>
  <si>
    <t>174151101</t>
  </si>
  <si>
    <t>Zásyp jam, rýh, šachet se zhutněním</t>
  </si>
  <si>
    <t>298,7812-(6+0,6+14*3*1*0,2)</t>
  </si>
  <si>
    <t>175111101</t>
  </si>
  <si>
    <t>Obsyp potrubí ručně sypaninou bez prohoz. sypaniny</t>
  </si>
  <si>
    <t>6*2*0,5</t>
  </si>
  <si>
    <t>58337303</t>
  </si>
  <si>
    <t>štěrkopísek frakce 0/8</t>
  </si>
  <si>
    <t>Štěrkopísek frakce 0-8 tř.B</t>
  </si>
  <si>
    <t>6*1,7*1,01</t>
  </si>
  <si>
    <t>Základy a zvláštní zakládání</t>
  </si>
  <si>
    <t>242111111</t>
  </si>
  <si>
    <t>Osazení pláště studny z bet. skruží celých DN 800</t>
  </si>
  <si>
    <t>59225328</t>
  </si>
  <si>
    <t>Skruž studňová TBH 1- 80 DN 80x59x8 cm</t>
  </si>
  <si>
    <t>Vodorovné konstrukce</t>
  </si>
  <si>
    <t>451572111</t>
  </si>
  <si>
    <t>Lože pod potrubí z kameniva těženého 0 - 4 mm</t>
  </si>
  <si>
    <t>6*1,0*0,1</t>
  </si>
  <si>
    <t>R584121111</t>
  </si>
  <si>
    <t>Osazení silničních panelů,lože z kameniva tl. 4 cm včetně panelu IZD 2/490 300x100x15</t>
  </si>
  <si>
    <t>14*3*1</t>
  </si>
  <si>
    <t>789</t>
  </si>
  <si>
    <t>Povrchové úpravy</t>
  </si>
  <si>
    <t>789232112</t>
  </si>
  <si>
    <t>Otrysk potrubí -DN150 A Sa2,5 jemný</t>
  </si>
  <si>
    <t>2*3,14*0,325</t>
  </si>
  <si>
    <t>Trubní vedení</t>
  </si>
  <si>
    <t>899722114</t>
  </si>
  <si>
    <t>Krytí potrubí výstražnou folií PVC, šířka 40 cm</t>
  </si>
  <si>
    <t>6*4</t>
  </si>
  <si>
    <t>99</t>
  </si>
  <si>
    <t>Staveništní přesun hmot</t>
  </si>
  <si>
    <t>997221551</t>
  </si>
  <si>
    <t>Vodorovná doprava suti po suchu do 1 km</t>
  </si>
  <si>
    <t>997221569</t>
  </si>
  <si>
    <t>Příplatek za dopravu suti z kus.mat. za další 1 km</t>
  </si>
  <si>
    <t>997221615</t>
  </si>
  <si>
    <t>Poplatek za skládku  beton. odpadu</t>
  </si>
  <si>
    <t>998272201</t>
  </si>
  <si>
    <t>Přesun hmot, trubní vedení ocelové, otevřený výkop</t>
  </si>
  <si>
    <t>M23</t>
  </si>
  <si>
    <t>Montáže potrubí</t>
  </si>
  <si>
    <t>100130001</t>
  </si>
  <si>
    <t>Čichačka na chráničku</t>
  </si>
  <si>
    <t>1001300010</t>
  </si>
  <si>
    <t>Skříň KOTE K3</t>
  </si>
  <si>
    <t>100130002</t>
  </si>
  <si>
    <t>Sloupek orientační</t>
  </si>
  <si>
    <t>100130005</t>
  </si>
  <si>
    <t>KVO</t>
  </si>
  <si>
    <t>230082030</t>
  </si>
  <si>
    <t>Demontáž do šrotu do 50 kg, rozměr 44,5 x 2,9</t>
  </si>
  <si>
    <t>230210002</t>
  </si>
  <si>
    <t>Oprava oplášť. a izolace svarů natav. - zesílené</t>
  </si>
  <si>
    <t>30*1,018</t>
  </si>
  <si>
    <t>230210014</t>
  </si>
  <si>
    <t>Ruční opláštění ovinem páskou za studena - 4 vrst.</t>
  </si>
  <si>
    <t>230220011</t>
  </si>
  <si>
    <t>Montáž orientačního sloupku - plynovod</t>
  </si>
  <si>
    <t>230220031</t>
  </si>
  <si>
    <t>Montáž čichačky na chráničku PN 38 6724</t>
  </si>
  <si>
    <t>230250034</t>
  </si>
  <si>
    <t>Montáž propojovacích objektů POCH</t>
  </si>
  <si>
    <t>628321341</t>
  </si>
  <si>
    <t>Izolační páska Serviwrap</t>
  </si>
  <si>
    <t>2*3,36</t>
  </si>
  <si>
    <t>900 R00</t>
  </si>
  <si>
    <t>Hzs - nezmeřitelné práce</t>
  </si>
  <si>
    <t>900-1</t>
  </si>
  <si>
    <t>Geodetické zaměření skutečného provedení</t>
  </si>
  <si>
    <t>sbr</t>
  </si>
  <si>
    <t>904 R00</t>
  </si>
  <si>
    <t>Hzs-zkousky v ramci montaz.praci</t>
  </si>
  <si>
    <t>905 R00</t>
  </si>
  <si>
    <t>Hzs-revize provoz.souboru a st.obj.</t>
  </si>
  <si>
    <t>R230194010</t>
  </si>
  <si>
    <t>Odkrytí čela chráničky DN 800</t>
  </si>
  <si>
    <t>R230194011</t>
  </si>
  <si>
    <t>Utěsnění chráničky manžetou DN 800</t>
  </si>
  <si>
    <t>R230260036</t>
  </si>
  <si>
    <t>Odstranění izolace, likvidace</t>
  </si>
  <si>
    <t>R230270002</t>
  </si>
  <si>
    <t>Kontrola stavu pas.ochrany před sp.do výkopu, 400</t>
  </si>
  <si>
    <t>R28614998</t>
  </si>
  <si>
    <t>Manžeta těsnící PE DN 800/300</t>
  </si>
  <si>
    <t>SO502</t>
  </si>
  <si>
    <t>Úprava plynovodu STL DN 200 GasNet</t>
  </si>
  <si>
    <t>2*(5*1,5+6*2,5)*0,5*2  
4*(1,5+2,25)*0,5*1,8+15*(1,2+2)*0,5*1,6  
(25*(3,5+4,5)*0,5*1,0)*2</t>
  </si>
  <si>
    <t>15,21+3,9+14*3*1*0,2</t>
  </si>
  <si>
    <t>(19,11+14*3*1*0,2)*1,8</t>
  </si>
  <si>
    <t>296,9-(19,11+14*3*1*0,2)</t>
  </si>
  <si>
    <t>(2*5+4)*1,5*0,39+15*1,2*0,39</t>
  </si>
  <si>
    <t>15,21*1,7*1,01</t>
  </si>
  <si>
    <t>(2*5+4)*1,5*0,1+15*1,2*0,1</t>
  </si>
  <si>
    <t>72</t>
  </si>
  <si>
    <t>R423355111</t>
  </si>
  <si>
    <t>Bednění truhlíků konstrukcí všech tvarů - zřízení</t>
  </si>
  <si>
    <t>50*0,2*3</t>
  </si>
  <si>
    <t>73</t>
  </si>
  <si>
    <t>R423355211</t>
  </si>
  <si>
    <t>Bednění truhlíků konstrukcí všech tvarů-odstranění</t>
  </si>
  <si>
    <t>74</t>
  </si>
  <si>
    <t>899722113</t>
  </si>
  <si>
    <t>Krytí potrubí výstražnou folií PVC, šířka 34 cm</t>
  </si>
  <si>
    <t>65</t>
  </si>
  <si>
    <t>997221559</t>
  </si>
  <si>
    <t>Příplatek za dopravu suti po suchu za další 1 km</t>
  </si>
  <si>
    <t>66</t>
  </si>
  <si>
    <t>67</t>
  </si>
  <si>
    <t>998276101</t>
  </si>
  <si>
    <t>Přesun hmot, trubní vedení plastová, otevř. výkop</t>
  </si>
  <si>
    <t>M21</t>
  </si>
  <si>
    <t>68</t>
  </si>
  <si>
    <t>R210800525</t>
  </si>
  <si>
    <t>Vodič nn a vn CY 2,5 mm2 uložený volně včetně dodávky vodiče CY 2,5</t>
  </si>
  <si>
    <t>10009004</t>
  </si>
  <si>
    <t>Záslepka PE 100 D 90 SDR 17</t>
  </si>
  <si>
    <t>10009052</t>
  </si>
  <si>
    <t>Trubka PE 100 D 90 x 5,2 SDR 17</t>
  </si>
  <si>
    <t>14*1,05</t>
  </si>
  <si>
    <t>100120118</t>
  </si>
  <si>
    <t>Přesuvka Schuck SMU DN 200, PN 16</t>
  </si>
  <si>
    <t>100120160</t>
  </si>
  <si>
    <t>Elektrospojka PE 100 D 160, SDR 17</t>
  </si>
  <si>
    <t>100120225</t>
  </si>
  <si>
    <t>Elektrospojka PE 100 D 225 SDR 17</t>
  </si>
  <si>
    <t>10012090</t>
  </si>
  <si>
    <t>Elektrospojka PE 100 D 90, SDR 11</t>
  </si>
  <si>
    <t>100120905</t>
  </si>
  <si>
    <t>Balónovací tvarovka SPA PE 100 D 90</t>
  </si>
  <si>
    <t>10014015</t>
  </si>
  <si>
    <t>Tvarovka balónovací DN 2"/2 1/2"</t>
  </si>
  <si>
    <t>100160012</t>
  </si>
  <si>
    <t>Redukce PE 100 D 160/90 SDR 17</t>
  </si>
  <si>
    <t>10016091</t>
  </si>
  <si>
    <t>Trubka PE 100 D 160 x 9,1 SDR 17</t>
  </si>
  <si>
    <t>13*1,05</t>
  </si>
  <si>
    <t>10022502</t>
  </si>
  <si>
    <t>Redukce PE 100 D 225/160 SDR 17</t>
  </si>
  <si>
    <t>10022508</t>
  </si>
  <si>
    <t>Přechodka PE/ocel D 225/200 TEZAP</t>
  </si>
  <si>
    <t>14125391</t>
  </si>
  <si>
    <t>Trubky bezešvé černá D 88,9x3,6 mm</t>
  </si>
  <si>
    <t>55*1,02</t>
  </si>
  <si>
    <t>1520059</t>
  </si>
  <si>
    <t>Dno ocelové klenuté DN 80</t>
  </si>
  <si>
    <t>230082057</t>
  </si>
  <si>
    <t>Demontáž do šrotu do 50 kg, rozměr 89 x 4</t>
  </si>
  <si>
    <t>230083100</t>
  </si>
  <si>
    <t>Demontáž do šrotu do 250 kg, rozměr 219 x 6,3</t>
  </si>
  <si>
    <t>230083140</t>
  </si>
  <si>
    <t>Demontáž do šrotu do 250 kg, rozměr 426 x 6</t>
  </si>
  <si>
    <t>230170002</t>
  </si>
  <si>
    <t>Příprava pro zkoušku těsnosti, DN 50 - 80</t>
  </si>
  <si>
    <t>230200161</t>
  </si>
  <si>
    <t>Dodatečné osazení trubních dílů přivařov., DN 200</t>
  </si>
  <si>
    <t>230200312</t>
  </si>
  <si>
    <t>Jednostranné přerušení průtoku plynu za 2 balony vlož pomocí komor v ocelovém potrubí DN do 200 mm</t>
  </si>
  <si>
    <t>230200321</t>
  </si>
  <si>
    <t>Jednostranné přerušení průtoku plynu za použití 2 balonů v plastovém potrubí DN do125 mm</t>
  </si>
  <si>
    <t>230201014</t>
  </si>
  <si>
    <t>Mtž plynovod 89x4mm</t>
  </si>
  <si>
    <t>230201114</t>
  </si>
  <si>
    <t>Montáž trubních dílů přivařovacích D do 89 mm, tl. stěny 4 mm</t>
  </si>
  <si>
    <t>230201132</t>
  </si>
  <si>
    <t>Montáž trubních dílů přivařovacích D 219,3 mm, tl. stěny 6,3 mm</t>
  </si>
  <si>
    <t>230205051</t>
  </si>
  <si>
    <t>Montáž potrubí plastového svařovaného na tupo nebo elektrospojkou, D 90 mm, tl. stěny 5,2 mm</t>
  </si>
  <si>
    <t>230205125</t>
  </si>
  <si>
    <t>Montáž potrubí plastového svařovaného na tupo nebo elektrospojkou D 160 mm, tl. stěny 9,1 mm</t>
  </si>
  <si>
    <t>230205251</t>
  </si>
  <si>
    <t>Montáž trubního díluPE potrubí svařovaného na tupo nebo elektrospojkou D 90 mm, tl. stěny 5,1 mm</t>
  </si>
  <si>
    <t>230205411</t>
  </si>
  <si>
    <t>Montáž trubního díluPE potrubí svařovaného na tupo nebo elektrospojkou D 160 mm, tl. stěny 9,1 mm</t>
  </si>
  <si>
    <t>230205426</t>
  </si>
  <si>
    <t>Montáž trubního díluPE potrubí svařovaného na tupo nebo elektrospojkou D 225 mm, tl. stěny 12,8 mm</t>
  </si>
  <si>
    <t>230208513</t>
  </si>
  <si>
    <t>Odplynění a inertizace ocel. potrubí DN do 100 mm</t>
  </si>
  <si>
    <t>230208514</t>
  </si>
  <si>
    <t>Odplynění a inertizace ocel. potrubí DN do 200 mm</t>
  </si>
  <si>
    <t>2*2,319</t>
  </si>
  <si>
    <t>230220006</t>
  </si>
  <si>
    <t>Montáž litinového poklopu - plynovod</t>
  </si>
  <si>
    <t>230230017</t>
  </si>
  <si>
    <t>Hlavní tlaková zkouška vzduchem 0,6 MPa, DN 80</t>
  </si>
  <si>
    <t>14+55</t>
  </si>
  <si>
    <t>230230076</t>
  </si>
  <si>
    <t>Čištění potrubí, DN 200</t>
  </si>
  <si>
    <t>28614983</t>
  </si>
  <si>
    <t>Manžeta těsnící PE DN 400/200</t>
  </si>
  <si>
    <t>2861499</t>
  </si>
  <si>
    <t>Manžeta těsnící PE DN 150/80</t>
  </si>
  <si>
    <t>31630529</t>
  </si>
  <si>
    <t>Oblouk K3 90° 11353.1 d 88,9 x 3,2 mm</t>
  </si>
  <si>
    <t>42291402</t>
  </si>
  <si>
    <t>Poklop litinový Y 4510 - ventilový</t>
  </si>
  <si>
    <t>5924531001</t>
  </si>
  <si>
    <t>Deska pod poklop šoupátkový YBX 1-40</t>
  </si>
  <si>
    <t>6*2,319</t>
  </si>
  <si>
    <t>69</t>
  </si>
  <si>
    <t>Utěsnění chráničky manžetou DN 400</t>
  </si>
  <si>
    <t>70</t>
  </si>
  <si>
    <t>R230200117</t>
  </si>
  <si>
    <t>Nasunutí potrubní sekce do PE chráničky, DN 80</t>
  </si>
  <si>
    <t>71</t>
  </si>
  <si>
    <t>R230270001</t>
  </si>
  <si>
    <t>Kontrola stavu pas.ochrany před sp.do výkopu, 200</t>
  </si>
  <si>
    <t>SO503</t>
  </si>
  <si>
    <t>Úprava plynovodu STL DN 63</t>
  </si>
  <si>
    <t>4*1,0*1,2+3*1,5*2+1,5*1,5*2</t>
  </si>
  <si>
    <t>0,5+1,8</t>
  </si>
  <si>
    <t>(0,5+1,8)*1,8</t>
  </si>
  <si>
    <t>18,3-2,3</t>
  </si>
  <si>
    <t>5*1,0*0,36</t>
  </si>
  <si>
    <t>1,8*1,7*1,01</t>
  </si>
  <si>
    <t>5*1,0*0,1</t>
  </si>
  <si>
    <t>210800525</t>
  </si>
  <si>
    <t>10006301</t>
  </si>
  <si>
    <t>Záslepka PE 100 D 63 x 5,8, SDR 11</t>
  </si>
  <si>
    <t>10006308</t>
  </si>
  <si>
    <t>Přechodka PE/ocel D 63/50 TEZAP</t>
  </si>
  <si>
    <t>10006357</t>
  </si>
  <si>
    <t>Trubka PE 100 D 63 x 5,8 SDR 11</t>
  </si>
  <si>
    <t>4*1,1</t>
  </si>
  <si>
    <t>10012063</t>
  </si>
  <si>
    <t>Elektrospojka PE 100 D 63, SDR 11</t>
  </si>
  <si>
    <t>100140202</t>
  </si>
  <si>
    <t>Přípojkový kus navrtávací Manibs DN 200/2"</t>
  </si>
  <si>
    <t>230200412</t>
  </si>
  <si>
    <t>Vysazení odbočky na ocel. potrubí met. navrtávání přetlak do 1,6 MPa DN do 50 mm</t>
  </si>
  <si>
    <t>230201105</t>
  </si>
  <si>
    <t>Montáž trubních dílů přivařovacích D 60,3 mm, tl. stěny 2,9 mm</t>
  </si>
  <si>
    <t>230205042</t>
  </si>
  <si>
    <t>Montáž potrubí plastového svařovaného na tupo nebo elektrospojkou, D 63 mm, tl. stěny 5,8 mm</t>
  </si>
  <si>
    <t>230205242</t>
  </si>
  <si>
    <t>Montáž trubního díluPE potrubí svařovaného na tupo nebo elektrospojkou D 63 mm, tl. stěny 5,7 mm</t>
  </si>
  <si>
    <t>230230016</t>
  </si>
  <si>
    <t>Hlavní tlaková zkouška vzduchem 0,6 MPa, DN 50</t>
  </si>
  <si>
    <t>0,796*2,319</t>
  </si>
  <si>
    <t>SO801.1</t>
  </si>
  <si>
    <t>Náhradní výsadby SÚS</t>
  </si>
  <si>
    <t>18461</t>
  </si>
  <si>
    <t>MULČOVÁNÍ</t>
  </si>
  <si>
    <t>- vč. dodání a rozprostření mulčovací kůry nebo štěpky v předepsané tloušťce nebo mulčovací textilie bez ohledu na sklon terénu, stabilizaci mulče proti erozi, přísady proti vznícení mulče, naložení a odvoz odpadu   
Vše dle PD.</t>
  </si>
  <si>
    <t>pro stromy 2ks*0,64m2=1,28m2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</si>
  <si>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</si>
  <si>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18462</t>
  </si>
  <si>
    <t>OŠETŘENÍ MULČOVÁNÍ</t>
  </si>
  <si>
    <t>- vč.chemického odplevelení a doplnění chybějícího mulče   
Vše dle PD.</t>
  </si>
  <si>
    <t>pro stromy 2ks*0,64m2 - 2x po dobu 5 let   1,28*10=12,8m2</t>
  </si>
  <si>
    <t>položka zahrnuje chemické odplevelení a doplnění chybějícího mulče</t>
  </si>
  <si>
    <t>18472</t>
  </si>
  <si>
    <t>OŠETŘENÍ DŘEVIN SOLITERNÍCH</t>
  </si>
  <si>
    <t>- odplevelení s nakypřením, vypletí, řezem, hnojením, odstranění poškozených částí dřevin s případným složením odpadu na hromady, naložením na dopravní prostředek, odvozem a složením   
Vše dle PD.</t>
  </si>
  <si>
    <t>počet   2 ks*2*5=20</t>
  </si>
  <si>
    <t>odplevelení s nakypřením, vypletí, řezem, hnojením, odstranění poškozených částí dřevin s případným složením odpadu na hromady, naložením na dopravní prostředek, odvozem a složením</t>
  </si>
  <si>
    <t>184B15</t>
  </si>
  <si>
    <t>VYSAZOVÁNÍ STROMŮ LISTNATÝCH S BALEM OBVOD KMENE DO 16CM, PODCHOZÍ VÝŠ MIN 2,4M</t>
  </si>
  <si>
    <t>- vč. ochrany kmene chráničkou   
- vč. hloubení jamek s event. výměnou půdy   
- hnojení anorganickým hnojivem a přídavkem organického hnojiva dle PD, zálivku atd.   
- veškerou dopravu a manipulaci   
Vše dle PD.</t>
  </si>
  <si>
    <t>počet   2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</si>
  <si>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</si>
  <si>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</si>
  <si>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</si>
  <si>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- vč. dodávky vody, dopravy atd.   
Vše dle PD.</t>
  </si>
  <si>
    <t>STROMY 14-16 cm - odhad množství  po dobu 5 let   2ks* 80 l*20 =3,2m3</t>
  </si>
  <si>
    <t>položka zahrnuje veškerý materiál, výrobky a polotovary, včetně mimostaveništní a vnitrostaveništní dopravy (rovněž přesuny), včetně naložení a složení, případně s uložením</t>
  </si>
  <si>
    <t>SO801.2</t>
  </si>
  <si>
    <t>Náhradní výsadby - ostatní</t>
  </si>
  <si>
    <t>18471</t>
  </si>
  <si>
    <t>OŠETŘENÍ DŘEVIN VE SKUPINÁCH</t>
  </si>
  <si>
    <t>plocha levandulí   85m2*2*5let=850m2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</si>
  <si>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</si>
  <si>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184A1</t>
  </si>
  <si>
    <t>VYSAZOVÁNÍ KEŘŮ LISTNATÝCH(TRVALEK) KONTEJNEROVANÝCH VČETNĚ VÝKOPU JAMKY</t>
  </si>
  <si>
    <t>- vč. hloubení jamek s event. výměnou půdy   
- hnojení anorganickým hnojivem a přídavkem organického hnojiva dle PD, zálivku atd.   
- veškerou dopravu a manipulaci   
Vše dle PD.</t>
  </si>
  <si>
    <t>počet   680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</si>
  <si>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 
položka zahrnuje veškerý materiál, výrobky a polotovary, včetně mimostaveništní a vnitrostaveništní dopravy (rovněž přesuny), včetně naložení a složení, případně s uložením</t>
  </si>
  <si>
    <t>Základy</t>
  </si>
  <si>
    <t>289971</t>
  </si>
  <si>
    <t>OPLÁŠTĚNÍ (ZPEVNĚNÍ) Z GEOTEXTILIE</t>
  </si>
  <si>
    <t>netkaná geotextilie 150 g/m2   
- vč. nutných přesahů</t>
  </si>
  <si>
    <t>plocha   440m2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</si>
  <si>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</si>
  <si>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46451</t>
  </si>
  <si>
    <t>POHOZ DNA A SVAHŮ Z LOMOVÉHO KAMENE</t>
  </si>
  <si>
    <t>kámen hmotnosti 400-800 kg/ks   
- vč. dodávky kamene, jeho dovoz, osazení na místo určení atd.   
Vše dle PD, počet 22 kusů</t>
  </si>
  <si>
    <t>8=8,000 [A]</t>
  </si>
  <si>
    <t>položka zahrnuje dodávku předepsaného kamene, mimostaveništní a vnitrostaveništní dopravu a jeho uložení  
není-li v zadávací dokumentaci uvedeno jinak, jedná se o nakupovaný materiál</t>
  </si>
  <si>
    <t>46452</t>
  </si>
  <si>
    <t>POHOZ DNA A SVAHŮ Z KAMENIVA DRCENÉHO</t>
  </si>
  <si>
    <t>kamenná mulčovací štěpka fr. 0-300 mm</t>
  </si>
  <si>
    <t>množství   440m2*0,07=30,8m3</t>
  </si>
  <si>
    <t>položka zahrnuje dodávku předepsaného kameniva, mimostaveništní a vnitrostaveništní dopravu a jeho uložení  
není-li v zadávací dokumentaci uvedeno jinak, jedná se o nakupovaný materiál</t>
  </si>
  <si>
    <t>Objekt:</t>
  </si>
  <si>
    <t>SO901</t>
  </si>
  <si>
    <t>Ostatní a vedlejší náklady - nepřímé</t>
  </si>
  <si>
    <t>O1</t>
  </si>
  <si>
    <t>Ostatní</t>
  </si>
  <si>
    <t>náklady</t>
  </si>
  <si>
    <t>02943</t>
  </si>
  <si>
    <t>OSTATNÍ POŽADAVKY - VYPRACOVÁNÍ RDS</t>
  </si>
  <si>
    <t>Realizační dokumentace stavby (dále jen RDS)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</si>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</sst>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0+I8+I17+I46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18</v>
      </c>
      <c s="24" t="s">
        <v>36</v>
      </c>
      <c s="25" t="s">
        <v>37</v>
      </c>
      <c s="26">
        <v>1.178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51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77.2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44</v>
      </c>
    </row>
    <row r="15" spans="1:5" ht="12.75">
      <c r="A15" s="30" t="s">
        <v>40</v>
      </c>
      <c r="E15" s="31" t="s">
        <v>45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46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34</v>
      </c>
      <c s="23" t="s">
        <v>11</v>
      </c>
      <c s="23" t="s">
        <v>47</v>
      </c>
      <c s="19" t="s">
        <v>39</v>
      </c>
      <c s="24" t="s">
        <v>48</v>
      </c>
      <c s="25" t="s">
        <v>49</v>
      </c>
      <c s="26">
        <v>72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25.5">
      <c r="A20" s="30" t="s">
        <v>40</v>
      </c>
      <c r="E20" s="31" t="s">
        <v>50</v>
      </c>
    </row>
    <row r="21" spans="1:5" ht="38.25">
      <c r="A21" t="s">
        <v>42</v>
      </c>
      <c r="E21" s="29" t="s">
        <v>51</v>
      </c>
    </row>
    <row r="22" spans="1:16" ht="12.75">
      <c r="A22" s="19" t="s">
        <v>34</v>
      </c>
      <c s="23" t="s">
        <v>22</v>
      </c>
      <c s="23" t="s">
        <v>52</v>
      </c>
      <c s="19" t="s">
        <v>39</v>
      </c>
      <c s="24" t="s">
        <v>53</v>
      </c>
      <c s="25" t="s">
        <v>49</v>
      </c>
      <c s="26">
        <v>386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54</v>
      </c>
    </row>
    <row r="24" spans="1:5" ht="25.5">
      <c r="A24" s="30" t="s">
        <v>40</v>
      </c>
      <c r="E24" s="31" t="s">
        <v>55</v>
      </c>
    </row>
    <row r="25" spans="1:5" ht="12.75">
      <c r="A25" t="s">
        <v>42</v>
      </c>
      <c r="E25" s="29" t="s">
        <v>56</v>
      </c>
    </row>
    <row r="26" spans="1:16" ht="12.75">
      <c r="A26" s="19" t="s">
        <v>34</v>
      </c>
      <c s="23" t="s">
        <v>24</v>
      </c>
      <c s="23" t="s">
        <v>57</v>
      </c>
      <c s="19" t="s">
        <v>39</v>
      </c>
      <c s="24" t="s">
        <v>58</v>
      </c>
      <c s="25" t="s">
        <v>59</v>
      </c>
      <c s="26">
        <v>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60</v>
      </c>
    </row>
    <row r="28" spans="1:5" ht="25.5">
      <c r="A28" s="30" t="s">
        <v>40</v>
      </c>
      <c r="E28" s="31" t="s">
        <v>61</v>
      </c>
    </row>
    <row r="29" spans="1:5" ht="165.75">
      <c r="A29" t="s">
        <v>42</v>
      </c>
      <c r="E29" s="29" t="s">
        <v>62</v>
      </c>
    </row>
    <row r="30" spans="1:16" ht="12.75">
      <c r="A30" s="19" t="s">
        <v>34</v>
      </c>
      <c s="23" t="s">
        <v>26</v>
      </c>
      <c s="23" t="s">
        <v>63</v>
      </c>
      <c s="19" t="s">
        <v>39</v>
      </c>
      <c s="24" t="s">
        <v>64</v>
      </c>
      <c s="25" t="s">
        <v>65</v>
      </c>
      <c s="26">
        <v>586.8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89.25">
      <c r="A32" s="30" t="s">
        <v>40</v>
      </c>
      <c r="E32" s="31" t="s">
        <v>66</v>
      </c>
    </row>
    <row r="33" spans="1:5" ht="38.25">
      <c r="A33" t="s">
        <v>42</v>
      </c>
      <c r="E33" s="29" t="s">
        <v>67</v>
      </c>
    </row>
    <row r="34" spans="1:16" ht="12.75">
      <c r="A34" s="19" t="s">
        <v>34</v>
      </c>
      <c s="23" t="s">
        <v>68</v>
      </c>
      <c s="23" t="s">
        <v>69</v>
      </c>
      <c s="19" t="s">
        <v>39</v>
      </c>
      <c s="24" t="s">
        <v>70</v>
      </c>
      <c s="25" t="s">
        <v>65</v>
      </c>
      <c s="26">
        <v>567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25.5">
      <c r="A36" s="30" t="s">
        <v>40</v>
      </c>
      <c r="E36" s="31" t="s">
        <v>71</v>
      </c>
    </row>
    <row r="37" spans="1:5" ht="191.25">
      <c r="A37" t="s">
        <v>42</v>
      </c>
      <c r="E37" s="29" t="s">
        <v>72</v>
      </c>
    </row>
    <row r="38" spans="1:16" ht="12.75">
      <c r="A38" s="19" t="s">
        <v>34</v>
      </c>
      <c s="23" t="s">
        <v>73</v>
      </c>
      <c s="23" t="s">
        <v>74</v>
      </c>
      <c s="19" t="s">
        <v>39</v>
      </c>
      <c s="24" t="s">
        <v>75</v>
      </c>
      <c s="25" t="s">
        <v>49</v>
      </c>
      <c s="26">
        <v>198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76</v>
      </c>
    </row>
    <row r="41" spans="1:5" ht="38.25">
      <c r="A41" t="s">
        <v>42</v>
      </c>
      <c r="E41" s="29" t="s">
        <v>77</v>
      </c>
    </row>
    <row r="42" spans="1:16" ht="12.75">
      <c r="A42" s="19" t="s">
        <v>34</v>
      </c>
      <c s="23" t="s">
        <v>29</v>
      </c>
      <c s="23" t="s">
        <v>78</v>
      </c>
      <c s="19" t="s">
        <v>39</v>
      </c>
      <c s="24" t="s">
        <v>79</v>
      </c>
      <c s="25" t="s">
        <v>65</v>
      </c>
      <c s="26">
        <v>567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25.5">
      <c r="A44" s="30" t="s">
        <v>40</v>
      </c>
      <c r="E44" s="31" t="s">
        <v>80</v>
      </c>
    </row>
    <row r="45" spans="1:5" ht="51">
      <c r="A45" t="s">
        <v>42</v>
      </c>
      <c r="E45" s="29" t="s">
        <v>81</v>
      </c>
    </row>
    <row r="46" spans="1:18" ht="12.75" customHeight="1">
      <c r="A46" s="5" t="s">
        <v>32</v>
      </c>
      <c s="5"/>
      <c s="34" t="s">
        <v>29</v>
      </c>
      <c s="5"/>
      <c s="21" t="s">
        <v>82</v>
      </c>
      <c s="5"/>
      <c s="5"/>
      <c s="5"/>
      <c s="35">
        <f>0+Q46</f>
      </c>
      <c r="O46">
        <f>0+R46</f>
      </c>
      <c r="Q46">
        <f>0+I47+I51+I55</f>
      </c>
      <c>
        <f>0+O47+O51+O55</f>
      </c>
    </row>
    <row r="47" spans="1:16" ht="12.75">
      <c r="A47" s="19" t="s">
        <v>34</v>
      </c>
      <c s="23" t="s">
        <v>31</v>
      </c>
      <c s="23" t="s">
        <v>83</v>
      </c>
      <c s="19" t="s">
        <v>84</v>
      </c>
      <c s="24" t="s">
        <v>85</v>
      </c>
      <c s="25" t="s">
        <v>59</v>
      </c>
      <c s="26">
        <v>1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38.25">
      <c r="A49" s="30" t="s">
        <v>40</v>
      </c>
      <c r="E49" s="31" t="s">
        <v>86</v>
      </c>
    </row>
    <row r="50" spans="1:5" ht="89.25">
      <c r="A50" t="s">
        <v>42</v>
      </c>
      <c r="E50" s="29" t="s">
        <v>87</v>
      </c>
    </row>
    <row r="51" spans="1:16" ht="12.75">
      <c r="A51" s="19" t="s">
        <v>34</v>
      </c>
      <c s="23" t="s">
        <v>88</v>
      </c>
      <c s="23" t="s">
        <v>89</v>
      </c>
      <c s="19" t="s">
        <v>84</v>
      </c>
      <c s="24" t="s">
        <v>90</v>
      </c>
      <c s="25" t="s">
        <v>59</v>
      </c>
      <c s="26">
        <v>1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25.5">
      <c r="A53" s="30" t="s">
        <v>40</v>
      </c>
      <c r="E53" s="31" t="s">
        <v>91</v>
      </c>
    </row>
    <row r="54" spans="1:5" ht="89.25">
      <c r="A54" t="s">
        <v>42</v>
      </c>
      <c r="E54" s="29" t="s">
        <v>87</v>
      </c>
    </row>
    <row r="55" spans="1:16" ht="12.75">
      <c r="A55" s="19" t="s">
        <v>34</v>
      </c>
      <c s="23" t="s">
        <v>92</v>
      </c>
      <c s="23" t="s">
        <v>93</v>
      </c>
      <c s="19" t="s">
        <v>39</v>
      </c>
      <c s="24" t="s">
        <v>94</v>
      </c>
      <c s="25" t="s">
        <v>65</v>
      </c>
      <c s="26">
        <v>0.512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54</v>
      </c>
    </row>
    <row r="57" spans="1:5" ht="25.5">
      <c r="A57" s="30" t="s">
        <v>40</v>
      </c>
      <c r="E57" s="31" t="s">
        <v>95</v>
      </c>
    </row>
    <row r="58" spans="1:5" ht="76.5">
      <c r="A58" t="s">
        <v>42</v>
      </c>
      <c r="E58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736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736</v>
      </c>
      <c s="5"/>
      <c s="14" t="s">
        <v>737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614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703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704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705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645</v>
      </c>
      <c s="19" t="s">
        <v>39</v>
      </c>
      <c s="24" t="s">
        <v>646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648</v>
      </c>
    </row>
    <row r="51" spans="1:16" ht="12.75">
      <c r="A51" s="19" t="s">
        <v>34</v>
      </c>
      <c s="23" t="s">
        <v>88</v>
      </c>
      <c s="23" t="s">
        <v>649</v>
      </c>
      <c s="19" t="s">
        <v>39</v>
      </c>
      <c s="24" t="s">
        <v>650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652</v>
      </c>
    </row>
    <row r="55" spans="1:16" ht="12.75">
      <c r="A55" s="19" t="s">
        <v>34</v>
      </c>
      <c s="23" t="s">
        <v>92</v>
      </c>
      <c s="23" t="s">
        <v>653</v>
      </c>
      <c s="19" t="s">
        <v>180</v>
      </c>
      <c s="24" t="s">
        <v>654</v>
      </c>
      <c s="25" t="s">
        <v>168</v>
      </c>
      <c s="26">
        <v>4446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655</v>
      </c>
    </row>
    <row r="59" spans="1:16" ht="12.75">
      <c r="A59" s="19" t="s">
        <v>34</v>
      </c>
      <c s="23" t="s">
        <v>139</v>
      </c>
      <c s="23" t="s">
        <v>656</v>
      </c>
      <c s="19" t="s">
        <v>180</v>
      </c>
      <c s="24" t="s">
        <v>658</v>
      </c>
      <c s="25" t="s">
        <v>168</v>
      </c>
      <c s="26">
        <v>4446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659</v>
      </c>
    </row>
    <row r="63" spans="1:16" ht="12.75">
      <c r="A63" s="19" t="s">
        <v>34</v>
      </c>
      <c s="23" t="s">
        <v>144</v>
      </c>
      <c s="23" t="s">
        <v>660</v>
      </c>
      <c s="19" t="s">
        <v>180</v>
      </c>
      <c s="24" t="s">
        <v>661</v>
      </c>
      <c s="25" t="s">
        <v>168</v>
      </c>
      <c s="26">
        <v>228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662</v>
      </c>
    </row>
    <row r="67" spans="1:16" ht="12.75">
      <c r="A67" s="19" t="s">
        <v>34</v>
      </c>
      <c s="23" t="s">
        <v>148</v>
      </c>
      <c s="23" t="s">
        <v>663</v>
      </c>
      <c s="19" t="s">
        <v>180</v>
      </c>
      <c s="24" t="s">
        <v>664</v>
      </c>
      <c s="25" t="s">
        <v>168</v>
      </c>
      <c s="26">
        <v>228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665</v>
      </c>
    </row>
    <row r="71" spans="1:16" ht="12.75">
      <c r="A71" s="19" t="s">
        <v>34</v>
      </c>
      <c s="23" t="s">
        <v>152</v>
      </c>
      <c s="23" t="s">
        <v>666</v>
      </c>
      <c s="19" t="s">
        <v>180</v>
      </c>
      <c s="24" t="s">
        <v>667</v>
      </c>
      <c s="25" t="s">
        <v>668</v>
      </c>
      <c s="26">
        <v>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669</v>
      </c>
    </row>
    <row r="75" spans="1:16" ht="12.75">
      <c r="A75" s="19" t="s">
        <v>34</v>
      </c>
      <c s="23" t="s">
        <v>157</v>
      </c>
      <c s="23" t="s">
        <v>670</v>
      </c>
      <c s="19" t="s">
        <v>39</v>
      </c>
      <c s="24" t="s">
        <v>671</v>
      </c>
      <c s="25" t="s">
        <v>168</v>
      </c>
      <c s="26">
        <v>228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672</v>
      </c>
    </row>
    <row r="79" spans="1:16" ht="12.75">
      <c r="A79" s="19" t="s">
        <v>34</v>
      </c>
      <c s="23" t="s">
        <v>161</v>
      </c>
      <c s="23" t="s">
        <v>673</v>
      </c>
      <c s="19" t="s">
        <v>180</v>
      </c>
      <c s="24" t="s">
        <v>674</v>
      </c>
      <c s="25" t="s">
        <v>59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675</v>
      </c>
    </row>
    <row r="83" spans="1:16" ht="12.75">
      <c r="A83" s="19" t="s">
        <v>34</v>
      </c>
      <c s="23" t="s">
        <v>165</v>
      </c>
      <c s="23" t="s">
        <v>676</v>
      </c>
      <c s="19" t="s">
        <v>180</v>
      </c>
      <c s="24" t="s">
        <v>677</v>
      </c>
      <c s="25" t="s">
        <v>59</v>
      </c>
      <c s="26">
        <v>2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678</v>
      </c>
    </row>
    <row r="87" spans="1:16" ht="12.75">
      <c r="A87" s="19" t="s">
        <v>34</v>
      </c>
      <c s="23" t="s">
        <v>171</v>
      </c>
      <c s="23" t="s">
        <v>679</v>
      </c>
      <c s="19" t="s">
        <v>180</v>
      </c>
      <c s="24" t="s">
        <v>680</v>
      </c>
      <c s="25" t="s">
        <v>59</v>
      </c>
      <c s="26">
        <v>2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681</v>
      </c>
    </row>
    <row r="91" spans="1:16" ht="12.75">
      <c r="A91" s="19" t="s">
        <v>34</v>
      </c>
      <c s="23" t="s">
        <v>227</v>
      </c>
      <c s="23" t="s">
        <v>682</v>
      </c>
      <c s="19" t="s">
        <v>180</v>
      </c>
      <c s="24" t="s">
        <v>725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678</v>
      </c>
    </row>
    <row r="95" spans="1:16" ht="12.75">
      <c r="A95" s="19" t="s">
        <v>34</v>
      </c>
      <c s="23" t="s">
        <v>231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687</v>
      </c>
    </row>
    <row r="99" spans="1:16" ht="12.75">
      <c r="A99" s="19" t="s">
        <v>34</v>
      </c>
      <c s="23" t="s">
        <v>237</v>
      </c>
      <c s="23" t="s">
        <v>691</v>
      </c>
      <c s="19" t="s">
        <v>39</v>
      </c>
      <c s="24" t="s">
        <v>692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694</v>
      </c>
    </row>
    <row r="103" spans="1:16" ht="12.75">
      <c r="A103" s="19" t="s">
        <v>34</v>
      </c>
      <c s="23" t="s">
        <v>244</v>
      </c>
      <c s="23" t="s">
        <v>732</v>
      </c>
      <c s="19" t="s">
        <v>39</v>
      </c>
      <c s="24" t="s">
        <v>733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678</v>
      </c>
    </row>
    <row r="107" spans="1:16" ht="12.75">
      <c r="A107" s="19" t="s">
        <v>34</v>
      </c>
      <c s="23" t="s">
        <v>248</v>
      </c>
      <c s="23" t="s">
        <v>695</v>
      </c>
      <c s="19" t="s">
        <v>39</v>
      </c>
      <c s="24" t="s">
        <v>696</v>
      </c>
      <c s="25" t="s">
        <v>697</v>
      </c>
      <c s="26">
        <v>288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738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738</v>
      </c>
      <c s="5"/>
      <c s="14" t="s">
        <v>739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614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703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704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705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645</v>
      </c>
      <c s="19" t="s">
        <v>39</v>
      </c>
      <c s="24" t="s">
        <v>646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648</v>
      </c>
    </row>
    <row r="51" spans="1:16" ht="12.75">
      <c r="A51" s="19" t="s">
        <v>34</v>
      </c>
      <c s="23" t="s">
        <v>88</v>
      </c>
      <c s="23" t="s">
        <v>649</v>
      </c>
      <c s="19" t="s">
        <v>39</v>
      </c>
      <c s="24" t="s">
        <v>650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652</v>
      </c>
    </row>
    <row r="55" spans="1:16" ht="12.75">
      <c r="A55" s="19" t="s">
        <v>34</v>
      </c>
      <c s="23" t="s">
        <v>92</v>
      </c>
      <c s="23" t="s">
        <v>653</v>
      </c>
      <c s="19" t="s">
        <v>180</v>
      </c>
      <c s="24" t="s">
        <v>654</v>
      </c>
      <c s="25" t="s">
        <v>168</v>
      </c>
      <c s="26">
        <v>630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655</v>
      </c>
    </row>
    <row r="59" spans="1:16" ht="12.75">
      <c r="A59" s="19" t="s">
        <v>34</v>
      </c>
      <c s="23" t="s">
        <v>139</v>
      </c>
      <c s="23" t="s">
        <v>656</v>
      </c>
      <c s="19" t="s">
        <v>180</v>
      </c>
      <c s="24" t="s">
        <v>658</v>
      </c>
      <c s="25" t="s">
        <v>168</v>
      </c>
      <c s="26">
        <v>630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659</v>
      </c>
    </row>
    <row r="63" spans="1:16" ht="12.75">
      <c r="A63" s="19" t="s">
        <v>34</v>
      </c>
      <c s="23" t="s">
        <v>144</v>
      </c>
      <c s="23" t="s">
        <v>660</v>
      </c>
      <c s="19" t="s">
        <v>180</v>
      </c>
      <c s="24" t="s">
        <v>661</v>
      </c>
      <c s="25" t="s">
        <v>168</v>
      </c>
      <c s="26">
        <v>460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662</v>
      </c>
    </row>
    <row r="67" spans="1:16" ht="12.75">
      <c r="A67" s="19" t="s">
        <v>34</v>
      </c>
      <c s="23" t="s">
        <v>148</v>
      </c>
      <c s="23" t="s">
        <v>663</v>
      </c>
      <c s="19" t="s">
        <v>180</v>
      </c>
      <c s="24" t="s">
        <v>664</v>
      </c>
      <c s="25" t="s">
        <v>168</v>
      </c>
      <c s="26">
        <v>460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665</v>
      </c>
    </row>
    <row r="71" spans="1:16" ht="12.75">
      <c r="A71" s="19" t="s">
        <v>34</v>
      </c>
      <c s="23" t="s">
        <v>152</v>
      </c>
      <c s="23" t="s">
        <v>666</v>
      </c>
      <c s="19" t="s">
        <v>180</v>
      </c>
      <c s="24" t="s">
        <v>667</v>
      </c>
      <c s="25" t="s">
        <v>668</v>
      </c>
      <c s="26">
        <v>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669</v>
      </c>
    </row>
    <row r="75" spans="1:16" ht="12.75">
      <c r="A75" s="19" t="s">
        <v>34</v>
      </c>
      <c s="23" t="s">
        <v>157</v>
      </c>
      <c s="23" t="s">
        <v>670</v>
      </c>
      <c s="19" t="s">
        <v>180</v>
      </c>
      <c s="24" t="s">
        <v>671</v>
      </c>
      <c s="25" t="s">
        <v>168</v>
      </c>
      <c s="26">
        <v>460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672</v>
      </c>
    </row>
    <row r="79" spans="1:16" ht="12.75">
      <c r="A79" s="19" t="s">
        <v>34</v>
      </c>
      <c s="23" t="s">
        <v>161</v>
      </c>
      <c s="23" t="s">
        <v>673</v>
      </c>
      <c s="19" t="s">
        <v>180</v>
      </c>
      <c s="24" t="s">
        <v>674</v>
      </c>
      <c s="25" t="s">
        <v>59</v>
      </c>
      <c s="26">
        <v>4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675</v>
      </c>
    </row>
    <row r="83" spans="1:16" ht="12.75">
      <c r="A83" s="19" t="s">
        <v>34</v>
      </c>
      <c s="23" t="s">
        <v>165</v>
      </c>
      <c s="23" t="s">
        <v>676</v>
      </c>
      <c s="19" t="s">
        <v>180</v>
      </c>
      <c s="24" t="s">
        <v>677</v>
      </c>
      <c s="25" t="s">
        <v>59</v>
      </c>
      <c s="26">
        <v>4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678</v>
      </c>
    </row>
    <row r="87" spans="1:16" ht="12.75">
      <c r="A87" s="19" t="s">
        <v>34</v>
      </c>
      <c s="23" t="s">
        <v>171</v>
      </c>
      <c s="23" t="s">
        <v>679</v>
      </c>
      <c s="19" t="s">
        <v>180</v>
      </c>
      <c s="24" t="s">
        <v>740</v>
      </c>
      <c s="25" t="s">
        <v>59</v>
      </c>
      <c s="26">
        <v>2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681</v>
      </c>
    </row>
    <row r="91" spans="1:16" ht="12.75">
      <c r="A91" s="19" t="s">
        <v>34</v>
      </c>
      <c s="23" t="s">
        <v>227</v>
      </c>
      <c s="23" t="s">
        <v>682</v>
      </c>
      <c s="19" t="s">
        <v>180</v>
      </c>
      <c s="24" t="s">
        <v>725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678</v>
      </c>
    </row>
    <row r="95" spans="1:16" ht="12.75">
      <c r="A95" s="19" t="s">
        <v>34</v>
      </c>
      <c s="23" t="s">
        <v>231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687</v>
      </c>
    </row>
    <row r="99" spans="1:16" ht="12.75">
      <c r="A99" s="19" t="s">
        <v>34</v>
      </c>
      <c s="23" t="s">
        <v>237</v>
      </c>
      <c s="23" t="s">
        <v>691</v>
      </c>
      <c s="19" t="s">
        <v>39</v>
      </c>
      <c s="24" t="s">
        <v>692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694</v>
      </c>
    </row>
    <row r="103" spans="1:16" ht="12.75">
      <c r="A103" s="19" t="s">
        <v>34</v>
      </c>
      <c s="23" t="s">
        <v>244</v>
      </c>
      <c s="23" t="s">
        <v>732</v>
      </c>
      <c s="19" t="s">
        <v>39</v>
      </c>
      <c s="24" t="s">
        <v>733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678</v>
      </c>
    </row>
    <row r="107" spans="1:16" ht="12.75">
      <c r="A107" s="19" t="s">
        <v>34</v>
      </c>
      <c s="23" t="s">
        <v>248</v>
      </c>
      <c s="23" t="s">
        <v>695</v>
      </c>
      <c s="19" t="s">
        <v>39</v>
      </c>
      <c s="24" t="s">
        <v>696</v>
      </c>
      <c s="25" t="s">
        <v>697</v>
      </c>
      <c s="26">
        <v>288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0+O8+O61+O70+O75+O80+O85+O90+O107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741</v>
      </c>
      <c s="36">
        <f>0+I8+I61+I70+I75+I80+I85+I90+I107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741</v>
      </c>
      <c s="5"/>
      <c s="14" t="s">
        <v>742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34</v>
      </c>
      <c s="23" t="s">
        <v>24</v>
      </c>
      <c s="23" t="s">
        <v>743</v>
      </c>
      <c s="19" t="s">
        <v>180</v>
      </c>
      <c s="24" t="s">
        <v>744</v>
      </c>
      <c s="25" t="s">
        <v>49</v>
      </c>
      <c s="26">
        <v>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26</v>
      </c>
      <c s="23" t="s">
        <v>745</v>
      </c>
      <c s="19" t="s">
        <v>39</v>
      </c>
      <c s="24" t="s">
        <v>746</v>
      </c>
      <c s="25" t="s">
        <v>747</v>
      </c>
      <c s="26">
        <v>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68</v>
      </c>
      <c s="23" t="s">
        <v>748</v>
      </c>
      <c s="19" t="s">
        <v>39</v>
      </c>
      <c s="24" t="s">
        <v>749</v>
      </c>
      <c s="25" t="s">
        <v>750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73</v>
      </c>
      <c s="23" t="s">
        <v>751</v>
      </c>
      <c s="19" t="s">
        <v>39</v>
      </c>
      <c s="24" t="s">
        <v>752</v>
      </c>
      <c s="25" t="s">
        <v>168</v>
      </c>
      <c s="26">
        <v>70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29</v>
      </c>
      <c s="23" t="s">
        <v>753</v>
      </c>
      <c s="19" t="s">
        <v>39</v>
      </c>
      <c s="24" t="s">
        <v>754</v>
      </c>
      <c s="25" t="s">
        <v>168</v>
      </c>
      <c s="26">
        <v>70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31</v>
      </c>
      <c s="23" t="s">
        <v>755</v>
      </c>
      <c s="19" t="s">
        <v>39</v>
      </c>
      <c s="24" t="s">
        <v>756</v>
      </c>
      <c s="25" t="s">
        <v>168</v>
      </c>
      <c s="26">
        <v>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88</v>
      </c>
      <c s="23" t="s">
        <v>757</v>
      </c>
      <c s="19" t="s">
        <v>39</v>
      </c>
      <c s="24" t="s">
        <v>758</v>
      </c>
      <c s="25" t="s">
        <v>168</v>
      </c>
      <c s="26">
        <v>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92</v>
      </c>
      <c s="23" t="s">
        <v>759</v>
      </c>
      <c s="19" t="s">
        <v>39</v>
      </c>
      <c s="24" t="s">
        <v>760</v>
      </c>
      <c s="25" t="s">
        <v>65</v>
      </c>
      <c s="26">
        <v>398.78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25.5">
      <c r="A39" s="30" t="s">
        <v>40</v>
      </c>
      <c r="E39" s="31" t="s">
        <v>761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139</v>
      </c>
      <c s="23" t="s">
        <v>762</v>
      </c>
      <c s="19" t="s">
        <v>39</v>
      </c>
      <c s="24" t="s">
        <v>763</v>
      </c>
      <c s="25" t="s">
        <v>65</v>
      </c>
      <c s="26">
        <v>15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764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144</v>
      </c>
      <c s="23" t="s">
        <v>765</v>
      </c>
      <c s="19" t="s">
        <v>39</v>
      </c>
      <c s="24" t="s">
        <v>766</v>
      </c>
      <c s="25" t="s">
        <v>37</v>
      </c>
      <c s="26">
        <v>27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767</v>
      </c>
    </row>
    <row r="48" spans="1:5" ht="12.75">
      <c r="A48" t="s">
        <v>42</v>
      </c>
      <c r="E48" s="29" t="s">
        <v>39</v>
      </c>
    </row>
    <row r="49" spans="1:16" ht="12.75">
      <c r="A49" s="19" t="s">
        <v>34</v>
      </c>
      <c s="23" t="s">
        <v>148</v>
      </c>
      <c s="23" t="s">
        <v>768</v>
      </c>
      <c s="19" t="s">
        <v>39</v>
      </c>
      <c s="24" t="s">
        <v>769</v>
      </c>
      <c s="25" t="s">
        <v>65</v>
      </c>
      <c s="26">
        <v>383.78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770</v>
      </c>
    </row>
    <row r="52" spans="1:5" ht="12.75">
      <c r="A52" t="s">
        <v>42</v>
      </c>
      <c r="E52" s="29" t="s">
        <v>39</v>
      </c>
    </row>
    <row r="53" spans="1:16" ht="12.75">
      <c r="A53" s="19" t="s">
        <v>34</v>
      </c>
      <c s="23" t="s">
        <v>152</v>
      </c>
      <c s="23" t="s">
        <v>771</v>
      </c>
      <c s="19" t="s">
        <v>39</v>
      </c>
      <c s="24" t="s">
        <v>772</v>
      </c>
      <c s="25" t="s">
        <v>65</v>
      </c>
      <c s="26">
        <v>6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773</v>
      </c>
    </row>
    <row r="56" spans="1:5" ht="12.75">
      <c r="A56" t="s">
        <v>42</v>
      </c>
      <c r="E56" s="29" t="s">
        <v>39</v>
      </c>
    </row>
    <row r="57" spans="1:16" ht="12.75">
      <c r="A57" s="19" t="s">
        <v>34</v>
      </c>
      <c s="23" t="s">
        <v>248</v>
      </c>
      <c s="23" t="s">
        <v>774</v>
      </c>
      <c s="19" t="s">
        <v>39</v>
      </c>
      <c s="24" t="s">
        <v>775</v>
      </c>
      <c s="25" t="s">
        <v>37</v>
      </c>
      <c s="26">
        <v>10.302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776</v>
      </c>
    </row>
    <row r="59" spans="1:5" ht="12.75">
      <c r="A59" s="30" t="s">
        <v>40</v>
      </c>
      <c r="E59" s="31" t="s">
        <v>777</v>
      </c>
    </row>
    <row r="60" spans="1:5" ht="12.75">
      <c r="A60" t="s">
        <v>42</v>
      </c>
      <c r="E60" s="29" t="s">
        <v>39</v>
      </c>
    </row>
    <row r="61" spans="1:18" ht="12.75" customHeight="1">
      <c r="A61" s="5" t="s">
        <v>32</v>
      </c>
      <c s="5"/>
      <c s="34" t="s">
        <v>12</v>
      </c>
      <c s="5"/>
      <c s="21" t="s">
        <v>778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34</v>
      </c>
      <c s="23" t="s">
        <v>237</v>
      </c>
      <c s="23" t="s">
        <v>779</v>
      </c>
      <c s="19" t="s">
        <v>39</v>
      </c>
      <c s="24" t="s">
        <v>780</v>
      </c>
      <c s="25" t="s">
        <v>168</v>
      </c>
      <c s="26">
        <v>3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39</v>
      </c>
    </row>
    <row r="64" spans="1:5" ht="12.75">
      <c r="A64" s="30" t="s">
        <v>40</v>
      </c>
      <c r="E64" s="31" t="s">
        <v>39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254</v>
      </c>
      <c s="23" t="s">
        <v>781</v>
      </c>
      <c s="19" t="s">
        <v>39</v>
      </c>
      <c s="24" t="s">
        <v>782</v>
      </c>
      <c s="25" t="s">
        <v>59</v>
      </c>
      <c s="26">
        <v>3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39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8" ht="12.75" customHeight="1">
      <c r="A70" s="5" t="s">
        <v>32</v>
      </c>
      <c s="5"/>
      <c s="34" t="s">
        <v>22</v>
      </c>
      <c s="5"/>
      <c s="21" t="s">
        <v>783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244</v>
      </c>
      <c s="23" t="s">
        <v>784</v>
      </c>
      <c s="19" t="s">
        <v>39</v>
      </c>
      <c s="24" t="s">
        <v>785</v>
      </c>
      <c s="25" t="s">
        <v>65</v>
      </c>
      <c s="26">
        <v>0.6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786</v>
      </c>
    </row>
    <row r="74" spans="1:5" ht="12.75">
      <c r="A74" t="s">
        <v>42</v>
      </c>
      <c r="E74" s="29" t="s">
        <v>39</v>
      </c>
    </row>
    <row r="75" spans="1:18" ht="12.75" customHeight="1">
      <c r="A75" s="5" t="s">
        <v>32</v>
      </c>
      <c s="5"/>
      <c s="34" t="s">
        <v>24</v>
      </c>
      <c s="5"/>
      <c s="21" t="s">
        <v>127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25.5">
      <c r="A76" s="19" t="s">
        <v>34</v>
      </c>
      <c s="23" t="s">
        <v>580</v>
      </c>
      <c s="23" t="s">
        <v>787</v>
      </c>
      <c s="19" t="s">
        <v>39</v>
      </c>
      <c s="24" t="s">
        <v>788</v>
      </c>
      <c s="25" t="s">
        <v>49</v>
      </c>
      <c s="26">
        <v>42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39</v>
      </c>
    </row>
    <row r="78" spans="1:5" ht="12.75">
      <c r="A78" s="30" t="s">
        <v>40</v>
      </c>
      <c r="E78" s="31" t="s">
        <v>789</v>
      </c>
    </row>
    <row r="79" spans="1:5" ht="12.75">
      <c r="A79" t="s">
        <v>42</v>
      </c>
      <c r="E79" s="29" t="s">
        <v>39</v>
      </c>
    </row>
    <row r="80" spans="1:18" ht="12.75" customHeight="1">
      <c r="A80" s="5" t="s">
        <v>32</v>
      </c>
      <c s="5"/>
      <c s="34" t="s">
        <v>790</v>
      </c>
      <c s="5"/>
      <c s="21" t="s">
        <v>791</v>
      </c>
      <c s="5"/>
      <c s="5"/>
      <c s="5"/>
      <c s="35">
        <f>0+Q80</f>
      </c>
      <c r="O80">
        <f>0+R80</f>
      </c>
      <c r="Q80">
        <f>0+I81</f>
      </c>
      <c>
        <f>0+O81</f>
      </c>
    </row>
    <row r="81" spans="1:16" ht="12.75">
      <c r="A81" s="19" t="s">
        <v>34</v>
      </c>
      <c s="23" t="s">
        <v>478</v>
      </c>
      <c s="23" t="s">
        <v>792</v>
      </c>
      <c s="19" t="s">
        <v>39</v>
      </c>
      <c s="24" t="s">
        <v>793</v>
      </c>
      <c s="25" t="s">
        <v>49</v>
      </c>
      <c s="26">
        <v>2.041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39</v>
      </c>
    </row>
    <row r="83" spans="1:5" ht="12.75">
      <c r="A83" s="30" t="s">
        <v>40</v>
      </c>
      <c r="E83" s="31" t="s">
        <v>794</v>
      </c>
    </row>
    <row r="84" spans="1:5" ht="12.75">
      <c r="A84" t="s">
        <v>42</v>
      </c>
      <c r="E84" s="29" t="s">
        <v>39</v>
      </c>
    </row>
    <row r="85" spans="1:18" ht="12.75" customHeight="1">
      <c r="A85" s="5" t="s">
        <v>32</v>
      </c>
      <c s="5"/>
      <c s="34" t="s">
        <v>73</v>
      </c>
      <c s="5"/>
      <c s="21" t="s">
        <v>795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34</v>
      </c>
      <c s="23" t="s">
        <v>483</v>
      </c>
      <c s="23" t="s">
        <v>796</v>
      </c>
      <c s="19" t="s">
        <v>39</v>
      </c>
      <c s="24" t="s">
        <v>797</v>
      </c>
      <c s="25" t="s">
        <v>168</v>
      </c>
      <c s="26">
        <v>24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39</v>
      </c>
    </row>
    <row r="88" spans="1:5" ht="12.75">
      <c r="A88" s="30" t="s">
        <v>40</v>
      </c>
      <c r="E88" s="31" t="s">
        <v>798</v>
      </c>
    </row>
    <row r="89" spans="1:5" ht="12.75">
      <c r="A89" t="s">
        <v>42</v>
      </c>
      <c r="E89" s="29" t="s">
        <v>39</v>
      </c>
    </row>
    <row r="90" spans="1:18" ht="12.75" customHeight="1">
      <c r="A90" s="5" t="s">
        <v>32</v>
      </c>
      <c s="5"/>
      <c s="34" t="s">
        <v>799</v>
      </c>
      <c s="5"/>
      <c s="21" t="s">
        <v>800</v>
      </c>
      <c s="5"/>
      <c s="5"/>
      <c s="5"/>
      <c s="35">
        <f>0+Q90</f>
      </c>
      <c r="O90">
        <f>0+R90</f>
      </c>
      <c r="Q90">
        <f>0+I91+I95+I99+I103</f>
      </c>
      <c>
        <f>0+O91+O95+O99+O103</f>
      </c>
    </row>
    <row r="91" spans="1:16" ht="12.75">
      <c r="A91" s="19" t="s">
        <v>34</v>
      </c>
      <c s="23" t="s">
        <v>501</v>
      </c>
      <c s="23" t="s">
        <v>801</v>
      </c>
      <c s="19" t="s">
        <v>39</v>
      </c>
      <c s="24" t="s">
        <v>802</v>
      </c>
      <c s="25" t="s">
        <v>37</v>
      </c>
      <c s="26">
        <v>17.14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.75">
      <c r="A94" t="s">
        <v>42</v>
      </c>
      <c r="E94" s="29" t="s">
        <v>39</v>
      </c>
    </row>
    <row r="95" spans="1:16" ht="12.75">
      <c r="A95" s="19" t="s">
        <v>34</v>
      </c>
      <c s="23" t="s">
        <v>505</v>
      </c>
      <c s="23" t="s">
        <v>803</v>
      </c>
      <c s="19" t="s">
        <v>39</v>
      </c>
      <c s="24" t="s">
        <v>804</v>
      </c>
      <c s="25" t="s">
        <v>37</v>
      </c>
      <c s="26">
        <v>154.22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.75">
      <c r="A98" t="s">
        <v>42</v>
      </c>
      <c r="E98" s="29" t="s">
        <v>39</v>
      </c>
    </row>
    <row r="99" spans="1:16" ht="12.75">
      <c r="A99" s="19" t="s">
        <v>34</v>
      </c>
      <c s="23" t="s">
        <v>509</v>
      </c>
      <c s="23" t="s">
        <v>805</v>
      </c>
      <c s="19" t="s">
        <v>39</v>
      </c>
      <c s="24" t="s">
        <v>806</v>
      </c>
      <c s="25" t="s">
        <v>37</v>
      </c>
      <c s="26">
        <v>17.14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2.75">
      <c r="A102" t="s">
        <v>42</v>
      </c>
      <c r="E102" s="29" t="s">
        <v>39</v>
      </c>
    </row>
    <row r="103" spans="1:16" ht="12.75">
      <c r="A103" s="19" t="s">
        <v>34</v>
      </c>
      <c s="23" t="s">
        <v>513</v>
      </c>
      <c s="23" t="s">
        <v>807</v>
      </c>
      <c s="19" t="s">
        <v>39</v>
      </c>
      <c s="24" t="s">
        <v>808</v>
      </c>
      <c s="25" t="s">
        <v>37</v>
      </c>
      <c s="26">
        <v>20.996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.75">
      <c r="A106" t="s">
        <v>42</v>
      </c>
      <c r="E106" s="29" t="s">
        <v>39</v>
      </c>
    </row>
    <row r="107" spans="1:18" ht="12.75" customHeight="1">
      <c r="A107" s="5" t="s">
        <v>32</v>
      </c>
      <c s="5"/>
      <c s="34" t="s">
        <v>809</v>
      </c>
      <c s="5"/>
      <c s="21" t="s">
        <v>810</v>
      </c>
      <c s="5"/>
      <c s="5"/>
      <c s="5"/>
      <c s="35">
        <f>0+Q107</f>
      </c>
      <c r="O107">
        <f>0+R107</f>
      </c>
      <c r="Q107">
        <f>0+I108+I112+I116+I120+I124+I128+I132+I136+I140+I144+I148+I152+I156+I160+I164+I168+I172+I176+I180+I184</f>
      </c>
      <c>
        <f>0+O108+O112+O116+O120+O124+O128+O132+O136+O140+O144+O148+O152+O156+O160+O164+O168+O172+O176+O180+O184</f>
      </c>
    </row>
    <row r="108" spans="1:16" ht="12.75">
      <c r="A108" s="19" t="s">
        <v>34</v>
      </c>
      <c s="23" t="s">
        <v>18</v>
      </c>
      <c s="23" t="s">
        <v>811</v>
      </c>
      <c s="19" t="s">
        <v>39</v>
      </c>
      <c s="24" t="s">
        <v>812</v>
      </c>
      <c s="25" t="s">
        <v>540</v>
      </c>
      <c s="26">
        <v>2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39</v>
      </c>
    </row>
    <row r="110" spans="1:5" ht="12.75">
      <c r="A110" s="30" t="s">
        <v>40</v>
      </c>
      <c r="E110" s="31" t="s">
        <v>39</v>
      </c>
    </row>
    <row r="111" spans="1:5" ht="12.75">
      <c r="A111" t="s">
        <v>42</v>
      </c>
      <c r="E111" s="29" t="s">
        <v>39</v>
      </c>
    </row>
    <row r="112" spans="1:16" ht="12.75">
      <c r="A112" s="19" t="s">
        <v>34</v>
      </c>
      <c s="23" t="s">
        <v>12</v>
      </c>
      <c s="23" t="s">
        <v>813</v>
      </c>
      <c s="19" t="s">
        <v>39</v>
      </c>
      <c s="24" t="s">
        <v>814</v>
      </c>
      <c s="25" t="s">
        <v>540</v>
      </c>
      <c s="26">
        <v>1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39</v>
      </c>
    </row>
    <row r="114" spans="1:5" ht="12.75">
      <c r="A114" s="30" t="s">
        <v>40</v>
      </c>
      <c r="E114" s="31" t="s">
        <v>39</v>
      </c>
    </row>
    <row r="115" spans="1:5" ht="12.75">
      <c r="A115" t="s">
        <v>42</v>
      </c>
      <c r="E115" s="29" t="s">
        <v>39</v>
      </c>
    </row>
    <row r="116" spans="1:16" ht="12.75">
      <c r="A116" s="19" t="s">
        <v>34</v>
      </c>
      <c s="23" t="s">
        <v>11</v>
      </c>
      <c s="23" t="s">
        <v>815</v>
      </c>
      <c s="19" t="s">
        <v>39</v>
      </c>
      <c s="24" t="s">
        <v>816</v>
      </c>
      <c s="25" t="s">
        <v>540</v>
      </c>
      <c s="26">
        <v>3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39</v>
      </c>
    </row>
    <row r="118" spans="1:5" ht="12.75">
      <c r="A118" s="30" t="s">
        <v>40</v>
      </c>
      <c r="E118" s="31" t="s">
        <v>39</v>
      </c>
    </row>
    <row r="119" spans="1:5" ht="12.75">
      <c r="A119" t="s">
        <v>42</v>
      </c>
      <c r="E119" s="29" t="s">
        <v>39</v>
      </c>
    </row>
    <row r="120" spans="1:16" ht="12.75">
      <c r="A120" s="19" t="s">
        <v>34</v>
      </c>
      <c s="23" t="s">
        <v>22</v>
      </c>
      <c s="23" t="s">
        <v>817</v>
      </c>
      <c s="19" t="s">
        <v>39</v>
      </c>
      <c s="24" t="s">
        <v>818</v>
      </c>
      <c s="25" t="s">
        <v>540</v>
      </c>
      <c s="26">
        <v>1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39</v>
      </c>
    </row>
    <row r="122" spans="1:5" ht="12.75">
      <c r="A122" s="30" t="s">
        <v>40</v>
      </c>
      <c r="E122" s="31" t="s">
        <v>39</v>
      </c>
    </row>
    <row r="123" spans="1:5" ht="12.75">
      <c r="A123" t="s">
        <v>42</v>
      </c>
      <c r="E123" s="29" t="s">
        <v>39</v>
      </c>
    </row>
    <row r="124" spans="1:16" ht="12.75">
      <c r="A124" s="19" t="s">
        <v>34</v>
      </c>
      <c s="23" t="s">
        <v>157</v>
      </c>
      <c s="23" t="s">
        <v>819</v>
      </c>
      <c s="19" t="s">
        <v>39</v>
      </c>
      <c s="24" t="s">
        <v>820</v>
      </c>
      <c s="25" t="s">
        <v>59</v>
      </c>
      <c s="26">
        <v>5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39</v>
      </c>
    </row>
    <row r="126" spans="1:5" ht="12.75">
      <c r="A126" s="30" t="s">
        <v>40</v>
      </c>
      <c r="E126" s="31" t="s">
        <v>39</v>
      </c>
    </row>
    <row r="127" spans="1:5" ht="12.75">
      <c r="A127" t="s">
        <v>42</v>
      </c>
      <c r="E127" s="29" t="s">
        <v>39</v>
      </c>
    </row>
    <row r="128" spans="1:16" ht="12.75">
      <c r="A128" s="19" t="s">
        <v>34</v>
      </c>
      <c s="23" t="s">
        <v>161</v>
      </c>
      <c s="23" t="s">
        <v>821</v>
      </c>
      <c s="19" t="s">
        <v>39</v>
      </c>
      <c s="24" t="s">
        <v>822</v>
      </c>
      <c s="25" t="s">
        <v>49</v>
      </c>
      <c s="26">
        <v>30.54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39</v>
      </c>
    </row>
    <row r="130" spans="1:5" ht="12.75">
      <c r="A130" s="30" t="s">
        <v>40</v>
      </c>
      <c r="E130" s="31" t="s">
        <v>823</v>
      </c>
    </row>
    <row r="131" spans="1:5" ht="12.75">
      <c r="A131" t="s">
        <v>42</v>
      </c>
      <c r="E131" s="29" t="s">
        <v>39</v>
      </c>
    </row>
    <row r="132" spans="1:16" ht="12.75">
      <c r="A132" s="19" t="s">
        <v>34</v>
      </c>
      <c s="23" t="s">
        <v>165</v>
      </c>
      <c s="23" t="s">
        <v>824</v>
      </c>
      <c s="19" t="s">
        <v>39</v>
      </c>
      <c s="24" t="s">
        <v>825</v>
      </c>
      <c s="25" t="s">
        <v>49</v>
      </c>
      <c s="26">
        <v>6.72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39</v>
      </c>
    </row>
    <row r="134" spans="1:5" ht="12.75">
      <c r="A134" s="30" t="s">
        <v>40</v>
      </c>
      <c r="E134" s="31" t="s">
        <v>39</v>
      </c>
    </row>
    <row r="135" spans="1:5" ht="12.75">
      <c r="A135" t="s">
        <v>42</v>
      </c>
      <c r="E135" s="29" t="s">
        <v>39</v>
      </c>
    </row>
    <row r="136" spans="1:16" ht="12.75">
      <c r="A136" s="19" t="s">
        <v>34</v>
      </c>
      <c s="23" t="s">
        <v>171</v>
      </c>
      <c s="23" t="s">
        <v>826</v>
      </c>
      <c s="19" t="s">
        <v>39</v>
      </c>
      <c s="24" t="s">
        <v>827</v>
      </c>
      <c s="25" t="s">
        <v>59</v>
      </c>
      <c s="26">
        <v>3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39</v>
      </c>
    </row>
    <row r="138" spans="1:5" ht="12.75">
      <c r="A138" s="30" t="s">
        <v>40</v>
      </c>
      <c r="E138" s="31" t="s">
        <v>39</v>
      </c>
    </row>
    <row r="139" spans="1:5" ht="12.75">
      <c r="A139" t="s">
        <v>42</v>
      </c>
      <c r="E139" s="29" t="s">
        <v>39</v>
      </c>
    </row>
    <row r="140" spans="1:16" ht="12.75">
      <c r="A140" s="19" t="s">
        <v>34</v>
      </c>
      <c s="23" t="s">
        <v>227</v>
      </c>
      <c s="23" t="s">
        <v>828</v>
      </c>
      <c s="19" t="s">
        <v>39</v>
      </c>
      <c s="24" t="s">
        <v>829</v>
      </c>
      <c s="25" t="s">
        <v>59</v>
      </c>
      <c s="26">
        <v>2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39</v>
      </c>
    </row>
    <row r="142" spans="1:5" ht="12.75">
      <c r="A142" s="30" t="s">
        <v>40</v>
      </c>
      <c r="E142" s="31" t="s">
        <v>39</v>
      </c>
    </row>
    <row r="143" spans="1:5" ht="12.75">
      <c r="A143" t="s">
        <v>42</v>
      </c>
      <c r="E143" s="29" t="s">
        <v>39</v>
      </c>
    </row>
    <row r="144" spans="1:16" ht="12.75">
      <c r="A144" s="19" t="s">
        <v>34</v>
      </c>
      <c s="23" t="s">
        <v>231</v>
      </c>
      <c s="23" t="s">
        <v>830</v>
      </c>
      <c s="19" t="s">
        <v>39</v>
      </c>
      <c s="24" t="s">
        <v>831</v>
      </c>
      <c s="25" t="s">
        <v>59</v>
      </c>
      <c s="26">
        <v>1</v>
      </c>
      <c s="27">
        <v>0</v>
      </c>
      <c s="27">
        <f>ROUND(ROUND(H144,2)*ROUND(G144,3),2)</f>
      </c>
      <c r="O144">
        <f>(I144*21)/100</f>
      </c>
      <c t="s">
        <v>12</v>
      </c>
    </row>
    <row r="145" spans="1:5" ht="12.75">
      <c r="A145" s="28" t="s">
        <v>38</v>
      </c>
      <c r="E145" s="29" t="s">
        <v>39</v>
      </c>
    </row>
    <row r="146" spans="1:5" ht="12.75">
      <c r="A146" s="30" t="s">
        <v>40</v>
      </c>
      <c r="E146" s="31" t="s">
        <v>39</v>
      </c>
    </row>
    <row r="147" spans="1:5" ht="12.75">
      <c r="A147" t="s">
        <v>42</v>
      </c>
      <c r="E147" s="29" t="s">
        <v>39</v>
      </c>
    </row>
    <row r="148" spans="1:16" ht="12.75">
      <c r="A148" s="19" t="s">
        <v>34</v>
      </c>
      <c s="23" t="s">
        <v>259</v>
      </c>
      <c s="23" t="s">
        <v>832</v>
      </c>
      <c s="19" t="s">
        <v>39</v>
      </c>
      <c s="24" t="s">
        <v>833</v>
      </c>
      <c s="25" t="s">
        <v>49</v>
      </c>
      <c s="26">
        <v>6.72</v>
      </c>
      <c s="27">
        <v>0</v>
      </c>
      <c s="27">
        <f>ROUND(ROUND(H148,2)*ROUND(G148,3),2)</f>
      </c>
      <c r="O148">
        <f>(I148*21)/100</f>
      </c>
      <c t="s">
        <v>12</v>
      </c>
    </row>
    <row r="149" spans="1:5" ht="12.75">
      <c r="A149" s="28" t="s">
        <v>38</v>
      </c>
      <c r="E149" s="29" t="s">
        <v>39</v>
      </c>
    </row>
    <row r="150" spans="1:5" ht="12.75">
      <c r="A150" s="30" t="s">
        <v>40</v>
      </c>
      <c r="E150" s="31" t="s">
        <v>834</v>
      </c>
    </row>
    <row r="151" spans="1:5" ht="12.75">
      <c r="A151" t="s">
        <v>42</v>
      </c>
      <c r="E151" s="29" t="s">
        <v>39</v>
      </c>
    </row>
    <row r="152" spans="1:16" ht="12.75">
      <c r="A152" s="19" t="s">
        <v>34</v>
      </c>
      <c s="23" t="s">
        <v>420</v>
      </c>
      <c s="23" t="s">
        <v>835</v>
      </c>
      <c s="19" t="s">
        <v>39</v>
      </c>
      <c s="24" t="s">
        <v>836</v>
      </c>
      <c s="25" t="s">
        <v>747</v>
      </c>
      <c s="26">
        <v>40</v>
      </c>
      <c s="27">
        <v>0</v>
      </c>
      <c s="27">
        <f>ROUND(ROUND(H152,2)*ROUND(G152,3),2)</f>
      </c>
      <c r="O152">
        <f>(I152*21)/100</f>
      </c>
      <c t="s">
        <v>12</v>
      </c>
    </row>
    <row r="153" spans="1:5" ht="12.75">
      <c r="A153" s="28" t="s">
        <v>38</v>
      </c>
      <c r="E153" s="29" t="s">
        <v>39</v>
      </c>
    </row>
    <row r="154" spans="1:5" ht="12.75">
      <c r="A154" s="30" t="s">
        <v>40</v>
      </c>
      <c r="E154" s="31" t="s">
        <v>39</v>
      </c>
    </row>
    <row r="155" spans="1:5" ht="12.75">
      <c r="A155" t="s">
        <v>42</v>
      </c>
      <c r="E155" s="29" t="s">
        <v>39</v>
      </c>
    </row>
    <row r="156" spans="1:16" ht="12.75">
      <c r="A156" s="19" t="s">
        <v>34</v>
      </c>
      <c s="23" t="s">
        <v>488</v>
      </c>
      <c s="23" t="s">
        <v>837</v>
      </c>
      <c s="19" t="s">
        <v>39</v>
      </c>
      <c s="24" t="s">
        <v>838</v>
      </c>
      <c s="25" t="s">
        <v>839</v>
      </c>
      <c s="26">
        <v>1</v>
      </c>
      <c s="27">
        <v>0</v>
      </c>
      <c s="27">
        <f>ROUND(ROUND(H156,2)*ROUND(G156,3),2)</f>
      </c>
      <c r="O156">
        <f>(I156*21)/100</f>
      </c>
      <c t="s">
        <v>12</v>
      </c>
    </row>
    <row r="157" spans="1:5" ht="12.75">
      <c r="A157" s="28" t="s">
        <v>38</v>
      </c>
      <c r="E157" s="29" t="s">
        <v>39</v>
      </c>
    </row>
    <row r="158" spans="1:5" ht="12.75">
      <c r="A158" s="30" t="s">
        <v>40</v>
      </c>
      <c r="E158" s="31" t="s">
        <v>39</v>
      </c>
    </row>
    <row r="159" spans="1:5" ht="12.75">
      <c r="A159" t="s">
        <v>42</v>
      </c>
      <c r="E159" s="29" t="s">
        <v>39</v>
      </c>
    </row>
    <row r="160" spans="1:16" ht="12.75">
      <c r="A160" s="19" t="s">
        <v>34</v>
      </c>
      <c s="23" t="s">
        <v>493</v>
      </c>
      <c s="23" t="s">
        <v>840</v>
      </c>
      <c s="19" t="s">
        <v>39</v>
      </c>
      <c s="24" t="s">
        <v>841</v>
      </c>
      <c s="25" t="s">
        <v>747</v>
      </c>
      <c s="26">
        <v>20</v>
      </c>
      <c s="27">
        <v>0</v>
      </c>
      <c s="27">
        <f>ROUND(ROUND(H160,2)*ROUND(G160,3),2)</f>
      </c>
      <c r="O160">
        <f>(I160*21)/100</f>
      </c>
      <c t="s">
        <v>12</v>
      </c>
    </row>
    <row r="161" spans="1:5" ht="12.75">
      <c r="A161" s="28" t="s">
        <v>38</v>
      </c>
      <c r="E161" s="29" t="s">
        <v>39</v>
      </c>
    </row>
    <row r="162" spans="1:5" ht="12.75">
      <c r="A162" s="30" t="s">
        <v>40</v>
      </c>
      <c r="E162" s="31" t="s">
        <v>39</v>
      </c>
    </row>
    <row r="163" spans="1:5" ht="12.75">
      <c r="A163" t="s">
        <v>42</v>
      </c>
      <c r="E163" s="29" t="s">
        <v>39</v>
      </c>
    </row>
    <row r="164" spans="1:16" ht="12.75">
      <c r="A164" s="19" t="s">
        <v>34</v>
      </c>
      <c s="23" t="s">
        <v>497</v>
      </c>
      <c s="23" t="s">
        <v>842</v>
      </c>
      <c s="19" t="s">
        <v>39</v>
      </c>
      <c s="24" t="s">
        <v>843</v>
      </c>
      <c s="25" t="s">
        <v>747</v>
      </c>
      <c s="26">
        <v>10</v>
      </c>
      <c s="27">
        <v>0</v>
      </c>
      <c s="27">
        <f>ROUND(ROUND(H164,2)*ROUND(G164,3),2)</f>
      </c>
      <c r="O164">
        <f>(I164*21)/100</f>
      </c>
      <c t="s">
        <v>12</v>
      </c>
    </row>
    <row r="165" spans="1:5" ht="12.75">
      <c r="A165" s="28" t="s">
        <v>38</v>
      </c>
      <c r="E165" s="29" t="s">
        <v>39</v>
      </c>
    </row>
    <row r="166" spans="1:5" ht="12.75">
      <c r="A166" s="30" t="s">
        <v>40</v>
      </c>
      <c r="E166" s="31" t="s">
        <v>39</v>
      </c>
    </row>
    <row r="167" spans="1:5" ht="12.75">
      <c r="A167" t="s">
        <v>42</v>
      </c>
      <c r="E167" s="29" t="s">
        <v>39</v>
      </c>
    </row>
    <row r="168" spans="1:16" ht="12.75">
      <c r="A168" s="19" t="s">
        <v>34</v>
      </c>
      <c s="23" t="s">
        <v>518</v>
      </c>
      <c s="23" t="s">
        <v>844</v>
      </c>
      <c s="19" t="s">
        <v>39</v>
      </c>
      <c s="24" t="s">
        <v>845</v>
      </c>
      <c s="25" t="s">
        <v>839</v>
      </c>
      <c s="26">
        <v>2</v>
      </c>
      <c s="27">
        <v>0</v>
      </c>
      <c s="27">
        <f>ROUND(ROUND(H168,2)*ROUND(G168,3),2)</f>
      </c>
      <c r="O168">
        <f>(I168*21)/100</f>
      </c>
      <c t="s">
        <v>12</v>
      </c>
    </row>
    <row r="169" spans="1:5" ht="12.75">
      <c r="A169" s="28" t="s">
        <v>38</v>
      </c>
      <c r="E169" s="29" t="s">
        <v>39</v>
      </c>
    </row>
    <row r="170" spans="1:5" ht="12.75">
      <c r="A170" s="30" t="s">
        <v>40</v>
      </c>
      <c r="E170" s="31" t="s">
        <v>39</v>
      </c>
    </row>
    <row r="171" spans="1:5" ht="12.75">
      <c r="A171" t="s">
        <v>42</v>
      </c>
      <c r="E171" s="29" t="s">
        <v>39</v>
      </c>
    </row>
    <row r="172" spans="1:16" ht="12.75">
      <c r="A172" s="19" t="s">
        <v>34</v>
      </c>
      <c s="23" t="s">
        <v>522</v>
      </c>
      <c s="23" t="s">
        <v>846</v>
      </c>
      <c s="19" t="s">
        <v>39</v>
      </c>
      <c s="24" t="s">
        <v>847</v>
      </c>
      <c s="25" t="s">
        <v>59</v>
      </c>
      <c s="26">
        <v>2</v>
      </c>
      <c s="27">
        <v>0</v>
      </c>
      <c s="27">
        <f>ROUND(ROUND(H172,2)*ROUND(G172,3),2)</f>
      </c>
      <c r="O172">
        <f>(I172*21)/100</f>
      </c>
      <c t="s">
        <v>12</v>
      </c>
    </row>
    <row r="173" spans="1:5" ht="12.75">
      <c r="A173" s="28" t="s">
        <v>38</v>
      </c>
      <c r="E173" s="29" t="s">
        <v>39</v>
      </c>
    </row>
    <row r="174" spans="1:5" ht="12.75">
      <c r="A174" s="30" t="s">
        <v>40</v>
      </c>
      <c r="E174" s="31" t="s">
        <v>39</v>
      </c>
    </row>
    <row r="175" spans="1:5" ht="12.75">
      <c r="A175" t="s">
        <v>42</v>
      </c>
      <c r="E175" s="29" t="s">
        <v>39</v>
      </c>
    </row>
    <row r="176" spans="1:16" ht="12.75">
      <c r="A176" s="19" t="s">
        <v>34</v>
      </c>
      <c s="23" t="s">
        <v>526</v>
      </c>
      <c s="23" t="s">
        <v>848</v>
      </c>
      <c s="19" t="s">
        <v>39</v>
      </c>
      <c s="24" t="s">
        <v>849</v>
      </c>
      <c s="25" t="s">
        <v>168</v>
      </c>
      <c s="26">
        <v>2</v>
      </c>
      <c s="27">
        <v>0</v>
      </c>
      <c s="27">
        <f>ROUND(ROUND(H176,2)*ROUND(G176,3),2)</f>
      </c>
      <c r="O176">
        <f>(I176*21)/100</f>
      </c>
      <c t="s">
        <v>12</v>
      </c>
    </row>
    <row r="177" spans="1:5" ht="12.75">
      <c r="A177" s="28" t="s">
        <v>38</v>
      </c>
      <c r="E177" s="29" t="s">
        <v>39</v>
      </c>
    </row>
    <row r="178" spans="1:5" ht="12.75">
      <c r="A178" s="30" t="s">
        <v>40</v>
      </c>
      <c r="E178" s="31" t="s">
        <v>39</v>
      </c>
    </row>
    <row r="179" spans="1:5" ht="12.75">
      <c r="A179" t="s">
        <v>42</v>
      </c>
      <c r="E179" s="29" t="s">
        <v>39</v>
      </c>
    </row>
    <row r="180" spans="1:16" ht="12.75">
      <c r="A180" s="19" t="s">
        <v>34</v>
      </c>
      <c s="23" t="s">
        <v>570</v>
      </c>
      <c s="23" t="s">
        <v>850</v>
      </c>
      <c s="19" t="s">
        <v>39</v>
      </c>
      <c s="24" t="s">
        <v>851</v>
      </c>
      <c s="25" t="s">
        <v>168</v>
      </c>
      <c s="26">
        <v>36</v>
      </c>
      <c s="27">
        <v>0</v>
      </c>
      <c s="27">
        <f>ROUND(ROUND(H180,2)*ROUND(G180,3),2)</f>
      </c>
      <c r="O180">
        <f>(I180*21)/100</f>
      </c>
      <c t="s">
        <v>12</v>
      </c>
    </row>
    <row r="181" spans="1:5" ht="12.75">
      <c r="A181" s="28" t="s">
        <v>38</v>
      </c>
      <c r="E181" s="29" t="s">
        <v>39</v>
      </c>
    </row>
    <row r="182" spans="1:5" ht="12.75">
      <c r="A182" s="30" t="s">
        <v>40</v>
      </c>
      <c r="E182" s="31" t="s">
        <v>39</v>
      </c>
    </row>
    <row r="183" spans="1:5" ht="12.75">
      <c r="A183" t="s">
        <v>42</v>
      </c>
      <c r="E183" s="29" t="s">
        <v>39</v>
      </c>
    </row>
    <row r="184" spans="1:16" ht="12.75">
      <c r="A184" s="19" t="s">
        <v>34</v>
      </c>
      <c s="23" t="s">
        <v>576</v>
      </c>
      <c s="23" t="s">
        <v>852</v>
      </c>
      <c s="19" t="s">
        <v>39</v>
      </c>
      <c s="24" t="s">
        <v>853</v>
      </c>
      <c s="25" t="s">
        <v>59</v>
      </c>
      <c s="26">
        <v>2</v>
      </c>
      <c s="27">
        <v>0</v>
      </c>
      <c s="27">
        <f>ROUND(ROUND(H184,2)*ROUND(G184,3),2)</f>
      </c>
      <c r="O184">
        <f>(I184*21)/100</f>
      </c>
      <c t="s">
        <v>12</v>
      </c>
    </row>
    <row r="185" spans="1:5" ht="12.75">
      <c r="A185" s="28" t="s">
        <v>38</v>
      </c>
      <c r="E185" s="29" t="s">
        <v>39</v>
      </c>
    </row>
    <row r="186" spans="1:5" ht="12.75">
      <c r="A186" s="30" t="s">
        <v>40</v>
      </c>
      <c r="E186" s="31" t="s">
        <v>39</v>
      </c>
    </row>
    <row r="187" spans="1:5" ht="12.75">
      <c r="A187" t="s">
        <v>42</v>
      </c>
      <c r="E187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0+O8+O61+O70+O83+O88+O93+O110+O115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854</v>
      </c>
      <c s="36">
        <f>0+I8+I61+I70+I83+I88+I93+I110+I115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854</v>
      </c>
      <c s="5"/>
      <c s="14" t="s">
        <v>855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34</v>
      </c>
      <c s="23" t="s">
        <v>144</v>
      </c>
      <c s="23" t="s">
        <v>743</v>
      </c>
      <c s="19" t="s">
        <v>180</v>
      </c>
      <c s="24" t="s">
        <v>744</v>
      </c>
      <c s="25" t="s">
        <v>49</v>
      </c>
      <c s="26">
        <v>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148</v>
      </c>
      <c s="23" t="s">
        <v>745</v>
      </c>
      <c s="19" t="s">
        <v>39</v>
      </c>
      <c s="24" t="s">
        <v>746</v>
      </c>
      <c s="25" t="s">
        <v>747</v>
      </c>
      <c s="26">
        <v>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152</v>
      </c>
      <c s="23" t="s">
        <v>748</v>
      </c>
      <c s="19" t="s">
        <v>39</v>
      </c>
      <c s="24" t="s">
        <v>749</v>
      </c>
      <c s="25" t="s">
        <v>750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157</v>
      </c>
      <c s="23" t="s">
        <v>751</v>
      </c>
      <c s="19" t="s">
        <v>39</v>
      </c>
      <c s="24" t="s">
        <v>752</v>
      </c>
      <c s="25" t="s">
        <v>168</v>
      </c>
      <c s="26">
        <v>115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161</v>
      </c>
      <c s="23" t="s">
        <v>753</v>
      </c>
      <c s="19" t="s">
        <v>39</v>
      </c>
      <c s="24" t="s">
        <v>754</v>
      </c>
      <c s="25" t="s">
        <v>168</v>
      </c>
      <c s="26">
        <v>115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165</v>
      </c>
      <c s="23" t="s">
        <v>755</v>
      </c>
      <c s="19" t="s">
        <v>39</v>
      </c>
      <c s="24" t="s">
        <v>756</v>
      </c>
      <c s="25" t="s">
        <v>168</v>
      </c>
      <c s="26">
        <v>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171</v>
      </c>
      <c s="23" t="s">
        <v>757</v>
      </c>
      <c s="19" t="s">
        <v>39</v>
      </c>
      <c s="24" t="s">
        <v>758</v>
      </c>
      <c s="25" t="s">
        <v>168</v>
      </c>
      <c s="26">
        <v>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227</v>
      </c>
      <c s="23" t="s">
        <v>759</v>
      </c>
      <c s="19" t="s">
        <v>39</v>
      </c>
      <c s="24" t="s">
        <v>760</v>
      </c>
      <c s="25" t="s">
        <v>65</v>
      </c>
      <c s="26">
        <v>296.9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38.25">
      <c r="A39" s="30" t="s">
        <v>40</v>
      </c>
      <c r="E39" s="31" t="s">
        <v>856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244</v>
      </c>
      <c s="23" t="s">
        <v>762</v>
      </c>
      <c s="19" t="s">
        <v>39</v>
      </c>
      <c s="24" t="s">
        <v>763</v>
      </c>
      <c s="25" t="s">
        <v>65</v>
      </c>
      <c s="26">
        <v>27.51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857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248</v>
      </c>
      <c s="23" t="s">
        <v>765</v>
      </c>
      <c s="19" t="s">
        <v>39</v>
      </c>
      <c s="24" t="s">
        <v>766</v>
      </c>
      <c s="25" t="s">
        <v>37</v>
      </c>
      <c s="26">
        <v>49.518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858</v>
      </c>
    </row>
    <row r="48" spans="1:5" ht="12.75">
      <c r="A48" t="s">
        <v>42</v>
      </c>
      <c r="E48" s="29" t="s">
        <v>39</v>
      </c>
    </row>
    <row r="49" spans="1:16" ht="12.75">
      <c r="A49" s="19" t="s">
        <v>34</v>
      </c>
      <c s="23" t="s">
        <v>254</v>
      </c>
      <c s="23" t="s">
        <v>768</v>
      </c>
      <c s="19" t="s">
        <v>39</v>
      </c>
      <c s="24" t="s">
        <v>769</v>
      </c>
      <c s="25" t="s">
        <v>65</v>
      </c>
      <c s="26">
        <v>269.39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859</v>
      </c>
    </row>
    <row r="52" spans="1:5" ht="12.75">
      <c r="A52" t="s">
        <v>42</v>
      </c>
      <c r="E52" s="29" t="s">
        <v>39</v>
      </c>
    </row>
    <row r="53" spans="1:16" ht="12.75">
      <c r="A53" s="19" t="s">
        <v>34</v>
      </c>
      <c s="23" t="s">
        <v>259</v>
      </c>
      <c s="23" t="s">
        <v>771</v>
      </c>
      <c s="19" t="s">
        <v>39</v>
      </c>
      <c s="24" t="s">
        <v>772</v>
      </c>
      <c s="25" t="s">
        <v>65</v>
      </c>
      <c s="26">
        <v>15.21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860</v>
      </c>
    </row>
    <row r="56" spans="1:5" ht="12.75">
      <c r="A56" t="s">
        <v>42</v>
      </c>
      <c r="E56" s="29" t="s">
        <v>39</v>
      </c>
    </row>
    <row r="57" spans="1:16" ht="12.75">
      <c r="A57" s="19" t="s">
        <v>34</v>
      </c>
      <c s="23" t="s">
        <v>549</v>
      </c>
      <c s="23" t="s">
        <v>774</v>
      </c>
      <c s="19" t="s">
        <v>39</v>
      </c>
      <c s="24" t="s">
        <v>775</v>
      </c>
      <c s="25" t="s">
        <v>37</v>
      </c>
      <c s="26">
        <v>26.116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776</v>
      </c>
    </row>
    <row r="59" spans="1:5" ht="12.75">
      <c r="A59" s="30" t="s">
        <v>40</v>
      </c>
      <c r="E59" s="31" t="s">
        <v>861</v>
      </c>
    </row>
    <row r="60" spans="1:5" ht="12.75">
      <c r="A60" t="s">
        <v>42</v>
      </c>
      <c r="E60" s="29" t="s">
        <v>39</v>
      </c>
    </row>
    <row r="61" spans="1:18" ht="12.75" customHeight="1">
      <c r="A61" s="5" t="s">
        <v>32</v>
      </c>
      <c s="5"/>
      <c s="34" t="s">
        <v>12</v>
      </c>
      <c s="5"/>
      <c s="21" t="s">
        <v>778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34</v>
      </c>
      <c s="23" t="s">
        <v>599</v>
      </c>
      <c s="23" t="s">
        <v>779</v>
      </c>
      <c s="19" t="s">
        <v>39</v>
      </c>
      <c s="24" t="s">
        <v>780</v>
      </c>
      <c s="25" t="s">
        <v>168</v>
      </c>
      <c s="26">
        <v>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39</v>
      </c>
    </row>
    <row r="64" spans="1:5" ht="12.75">
      <c r="A64" s="30" t="s">
        <v>40</v>
      </c>
      <c r="E64" s="31" t="s">
        <v>39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553</v>
      </c>
      <c s="23" t="s">
        <v>781</v>
      </c>
      <c s="19" t="s">
        <v>39</v>
      </c>
      <c s="24" t="s">
        <v>782</v>
      </c>
      <c s="25" t="s">
        <v>59</v>
      </c>
      <c s="26">
        <v>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39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8" ht="12.75" customHeight="1">
      <c r="A70" s="5" t="s">
        <v>32</v>
      </c>
      <c s="5"/>
      <c s="34" t="s">
        <v>22</v>
      </c>
      <c s="5"/>
      <c s="21" t="s">
        <v>783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392</v>
      </c>
      <c s="23" t="s">
        <v>784</v>
      </c>
      <c s="19" t="s">
        <v>39</v>
      </c>
      <c s="24" t="s">
        <v>785</v>
      </c>
      <c s="25" t="s">
        <v>65</v>
      </c>
      <c s="26">
        <v>3.9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862</v>
      </c>
    </row>
    <row r="74" spans="1:5" ht="12.75">
      <c r="A74" t="s">
        <v>42</v>
      </c>
      <c r="E74" s="29" t="s">
        <v>39</v>
      </c>
    </row>
    <row r="75" spans="1:16" ht="12.75">
      <c r="A75" s="19" t="s">
        <v>34</v>
      </c>
      <c s="23" t="s">
        <v>863</v>
      </c>
      <c s="23" t="s">
        <v>864</v>
      </c>
      <c s="19" t="s">
        <v>39</v>
      </c>
      <c s="24" t="s">
        <v>865</v>
      </c>
      <c s="25" t="s">
        <v>49</v>
      </c>
      <c s="26">
        <v>30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866</v>
      </c>
    </row>
    <row r="78" spans="1:5" ht="12.75">
      <c r="A78" t="s">
        <v>42</v>
      </c>
      <c r="E78" s="29" t="s">
        <v>39</v>
      </c>
    </row>
    <row r="79" spans="1:16" ht="12.75">
      <c r="A79" s="19" t="s">
        <v>34</v>
      </c>
      <c s="23" t="s">
        <v>867</v>
      </c>
      <c s="23" t="s">
        <v>868</v>
      </c>
      <c s="19" t="s">
        <v>39</v>
      </c>
      <c s="24" t="s">
        <v>869</v>
      </c>
      <c s="25" t="s">
        <v>49</v>
      </c>
      <c s="26">
        <v>30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2.75">
      <c r="A82" t="s">
        <v>42</v>
      </c>
      <c r="E82" s="29" t="s">
        <v>39</v>
      </c>
    </row>
    <row r="83" spans="1:18" ht="12.75" customHeight="1">
      <c r="A83" s="5" t="s">
        <v>32</v>
      </c>
      <c s="5"/>
      <c s="34" t="s">
        <v>24</v>
      </c>
      <c s="5"/>
      <c s="21" t="s">
        <v>127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25.5">
      <c r="A84" s="19" t="s">
        <v>34</v>
      </c>
      <c s="23" t="s">
        <v>870</v>
      </c>
      <c s="23" t="s">
        <v>787</v>
      </c>
      <c s="19" t="s">
        <v>39</v>
      </c>
      <c s="24" t="s">
        <v>788</v>
      </c>
      <c s="25" t="s">
        <v>49</v>
      </c>
      <c s="26">
        <v>42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39</v>
      </c>
    </row>
    <row r="86" spans="1:5" ht="12.75">
      <c r="A86" s="30" t="s">
        <v>40</v>
      </c>
      <c r="E86" s="31" t="s">
        <v>789</v>
      </c>
    </row>
    <row r="87" spans="1:5" ht="12.75">
      <c r="A87" t="s">
        <v>42</v>
      </c>
      <c r="E87" s="29" t="s">
        <v>39</v>
      </c>
    </row>
    <row r="88" spans="1:18" ht="12.75" customHeight="1">
      <c r="A88" s="5" t="s">
        <v>32</v>
      </c>
      <c s="5"/>
      <c s="34" t="s">
        <v>73</v>
      </c>
      <c s="5"/>
      <c s="21" t="s">
        <v>795</v>
      </c>
      <c s="5"/>
      <c s="5"/>
      <c s="5"/>
      <c s="35">
        <f>0+Q88</f>
      </c>
      <c r="O88">
        <f>0+R88</f>
      </c>
      <c r="Q88">
        <f>0+I89</f>
      </c>
      <c>
        <f>0+O89</f>
      </c>
    </row>
    <row r="89" spans="1:16" ht="12.75">
      <c r="A89" s="19" t="s">
        <v>34</v>
      </c>
      <c s="23" t="s">
        <v>557</v>
      </c>
      <c s="23" t="s">
        <v>871</v>
      </c>
      <c s="19" t="s">
        <v>39</v>
      </c>
      <c s="24" t="s">
        <v>872</v>
      </c>
      <c s="25" t="s">
        <v>168</v>
      </c>
      <c s="26">
        <v>10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39</v>
      </c>
    </row>
    <row r="91" spans="1:5" ht="12.75">
      <c r="A91" s="30" t="s">
        <v>40</v>
      </c>
      <c r="E91" s="31" t="s">
        <v>39</v>
      </c>
    </row>
    <row r="92" spans="1:5" ht="12.75">
      <c r="A92" t="s">
        <v>42</v>
      </c>
      <c r="E92" s="29" t="s">
        <v>39</v>
      </c>
    </row>
    <row r="93" spans="1:18" ht="12.75" customHeight="1">
      <c r="A93" s="5" t="s">
        <v>32</v>
      </c>
      <c s="5"/>
      <c s="34" t="s">
        <v>799</v>
      </c>
      <c s="5"/>
      <c s="21" t="s">
        <v>800</v>
      </c>
      <c s="5"/>
      <c s="5"/>
      <c s="5"/>
      <c s="35">
        <f>0+Q93</f>
      </c>
      <c r="O93">
        <f>0+R93</f>
      </c>
      <c r="Q93">
        <f>0+I94+I98+I102+I106</f>
      </c>
      <c>
        <f>0+O94+O98+O102+O106</f>
      </c>
    </row>
    <row r="94" spans="1:16" ht="12.75">
      <c r="A94" s="19" t="s">
        <v>34</v>
      </c>
      <c s="23" t="s">
        <v>560</v>
      </c>
      <c s="23" t="s">
        <v>801</v>
      </c>
      <c s="19" t="s">
        <v>39</v>
      </c>
      <c s="24" t="s">
        <v>802</v>
      </c>
      <c s="25" t="s">
        <v>37</v>
      </c>
      <c s="26">
        <v>17.14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39</v>
      </c>
    </row>
    <row r="96" spans="1:5" ht="12.75">
      <c r="A96" s="30" t="s">
        <v>40</v>
      </c>
      <c r="E96" s="31" t="s">
        <v>39</v>
      </c>
    </row>
    <row r="97" spans="1:5" ht="12.75">
      <c r="A97" t="s">
        <v>42</v>
      </c>
      <c r="E97" s="29" t="s">
        <v>39</v>
      </c>
    </row>
    <row r="98" spans="1:16" ht="12.75">
      <c r="A98" s="19" t="s">
        <v>34</v>
      </c>
      <c s="23" t="s">
        <v>873</v>
      </c>
      <c s="23" t="s">
        <v>874</v>
      </c>
      <c s="19" t="s">
        <v>39</v>
      </c>
      <c s="24" t="s">
        <v>875</v>
      </c>
      <c s="25" t="s">
        <v>37</v>
      </c>
      <c s="26">
        <v>154.22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12.75">
      <c r="A99" s="28" t="s">
        <v>38</v>
      </c>
      <c r="E99" s="29" t="s">
        <v>39</v>
      </c>
    </row>
    <row r="100" spans="1:5" ht="12.75">
      <c r="A100" s="30" t="s">
        <v>40</v>
      </c>
      <c r="E100" s="31" t="s">
        <v>39</v>
      </c>
    </row>
    <row r="101" spans="1:5" ht="12.75">
      <c r="A101" t="s">
        <v>42</v>
      </c>
      <c r="E101" s="29" t="s">
        <v>39</v>
      </c>
    </row>
    <row r="102" spans="1:16" ht="12.75">
      <c r="A102" s="19" t="s">
        <v>34</v>
      </c>
      <c s="23" t="s">
        <v>876</v>
      </c>
      <c s="23" t="s">
        <v>805</v>
      </c>
      <c s="19" t="s">
        <v>39</v>
      </c>
      <c s="24" t="s">
        <v>806</v>
      </c>
      <c s="25" t="s">
        <v>37</v>
      </c>
      <c s="26">
        <v>17.14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39</v>
      </c>
    </row>
    <row r="104" spans="1:5" ht="12.75">
      <c r="A104" s="30" t="s">
        <v>40</v>
      </c>
      <c r="E104" s="31" t="s">
        <v>39</v>
      </c>
    </row>
    <row r="105" spans="1:5" ht="12.75">
      <c r="A105" t="s">
        <v>42</v>
      </c>
      <c r="E105" s="29" t="s">
        <v>39</v>
      </c>
    </row>
    <row r="106" spans="1:16" ht="12.75">
      <c r="A106" s="19" t="s">
        <v>34</v>
      </c>
      <c s="23" t="s">
        <v>877</v>
      </c>
      <c s="23" t="s">
        <v>878</v>
      </c>
      <c s="19" t="s">
        <v>39</v>
      </c>
      <c s="24" t="s">
        <v>879</v>
      </c>
      <c s="25" t="s">
        <v>37</v>
      </c>
      <c s="26">
        <v>50.867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12.75">
      <c r="A107" s="28" t="s">
        <v>38</v>
      </c>
      <c r="E107" s="29" t="s">
        <v>39</v>
      </c>
    </row>
    <row r="108" spans="1:5" ht="12.75">
      <c r="A108" s="30" t="s">
        <v>40</v>
      </c>
      <c r="E108" s="31" t="s">
        <v>39</v>
      </c>
    </row>
    <row r="109" spans="1:5" ht="12.75">
      <c r="A109" t="s">
        <v>42</v>
      </c>
      <c r="E109" s="29" t="s">
        <v>39</v>
      </c>
    </row>
    <row r="110" spans="1:18" ht="12.75" customHeight="1">
      <c r="A110" s="5" t="s">
        <v>32</v>
      </c>
      <c s="5"/>
      <c s="34" t="s">
        <v>880</v>
      </c>
      <c s="5"/>
      <c s="21" t="s">
        <v>373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34</v>
      </c>
      <c s="23" t="s">
        <v>881</v>
      </c>
      <c s="23" t="s">
        <v>882</v>
      </c>
      <c s="19" t="s">
        <v>39</v>
      </c>
      <c s="24" t="s">
        <v>883</v>
      </c>
      <c s="25" t="s">
        <v>168</v>
      </c>
      <c s="26">
        <v>15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39</v>
      </c>
    </row>
    <row r="113" spans="1:5" ht="12.75">
      <c r="A113" s="30" t="s">
        <v>40</v>
      </c>
      <c r="E113" s="31" t="s">
        <v>39</v>
      </c>
    </row>
    <row r="114" spans="1:5" ht="12.75">
      <c r="A114" t="s">
        <v>42</v>
      </c>
      <c r="E114" s="29" t="s">
        <v>39</v>
      </c>
    </row>
    <row r="115" spans="1:18" ht="12.75" customHeight="1">
      <c r="A115" s="5" t="s">
        <v>32</v>
      </c>
      <c s="5"/>
      <c s="34" t="s">
        <v>809</v>
      </c>
      <c s="5"/>
      <c s="21" t="s">
        <v>810</v>
      </c>
      <c s="5"/>
      <c s="5"/>
      <c s="5"/>
      <c s="35">
        <f>0+Q115</f>
      </c>
      <c r="O115">
        <f>0+R115</f>
      </c>
      <c r="Q115">
        <f>0+I116+I120+I124+I128+I132+I136+I140+I144+I148+I152+I156+I160+I164+I168+I172+I176+I180+I184+I188+I192+I196+I200+I204+I208+I212+I216+I220+I224+I228+I232+I236+I240+I244+I248+I252+I256+I260+I264+I268+I272+I276+I280+I284+I288+I292+I296+I300+I304+I308</f>
      </c>
      <c>
        <f>0+O116+O120+O124+O128+O132+O136+O140+O144+O148+O152+O156+O160+O164+O168+O172+O176+O180+O184+O188+O192+O196+O200+O204+O208+O212+O216+O220+O224+O228+O232+O236+O240+O244+O248+O252+O256+O260+O264+O268+O272+O276+O280+O284+O288+O292+O296+O300+O304+O308</f>
      </c>
    </row>
    <row r="116" spans="1:16" ht="12.75">
      <c r="A116" s="19" t="s">
        <v>34</v>
      </c>
      <c s="23" t="s">
        <v>18</v>
      </c>
      <c s="23" t="s">
        <v>884</v>
      </c>
      <c s="19" t="s">
        <v>39</v>
      </c>
      <c s="24" t="s">
        <v>885</v>
      </c>
      <c s="25" t="s">
        <v>540</v>
      </c>
      <c s="26">
        <v>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39</v>
      </c>
    </row>
    <row r="118" spans="1:5" ht="12.75">
      <c r="A118" s="30" t="s">
        <v>40</v>
      </c>
      <c r="E118" s="31" t="s">
        <v>39</v>
      </c>
    </row>
    <row r="119" spans="1:5" ht="12.75">
      <c r="A119" t="s">
        <v>42</v>
      </c>
      <c r="E119" s="29" t="s">
        <v>39</v>
      </c>
    </row>
    <row r="120" spans="1:16" ht="12.75">
      <c r="A120" s="19" t="s">
        <v>34</v>
      </c>
      <c s="23" t="s">
        <v>12</v>
      </c>
      <c s="23" t="s">
        <v>886</v>
      </c>
      <c s="19" t="s">
        <v>39</v>
      </c>
      <c s="24" t="s">
        <v>887</v>
      </c>
      <c s="25" t="s">
        <v>168</v>
      </c>
      <c s="26">
        <v>14.7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39</v>
      </c>
    </row>
    <row r="122" spans="1:5" ht="12.75">
      <c r="A122" s="30" t="s">
        <v>40</v>
      </c>
      <c r="E122" s="31" t="s">
        <v>888</v>
      </c>
    </row>
    <row r="123" spans="1:5" ht="12.75">
      <c r="A123" t="s">
        <v>42</v>
      </c>
      <c r="E123" s="29" t="s">
        <v>39</v>
      </c>
    </row>
    <row r="124" spans="1:16" ht="12.75">
      <c r="A124" s="19" t="s">
        <v>34</v>
      </c>
      <c s="23" t="s">
        <v>11</v>
      </c>
      <c s="23" t="s">
        <v>889</v>
      </c>
      <c s="19" t="s">
        <v>39</v>
      </c>
      <c s="24" t="s">
        <v>890</v>
      </c>
      <c s="25" t="s">
        <v>540</v>
      </c>
      <c s="26">
        <v>1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39</v>
      </c>
    </row>
    <row r="126" spans="1:5" ht="12.75">
      <c r="A126" s="30" t="s">
        <v>40</v>
      </c>
      <c r="E126" s="31" t="s">
        <v>39</v>
      </c>
    </row>
    <row r="127" spans="1:5" ht="12.75">
      <c r="A127" t="s">
        <v>42</v>
      </c>
      <c r="E127" s="29" t="s">
        <v>39</v>
      </c>
    </row>
    <row r="128" spans="1:16" ht="12.75">
      <c r="A128" s="19" t="s">
        <v>34</v>
      </c>
      <c s="23" t="s">
        <v>22</v>
      </c>
      <c s="23" t="s">
        <v>891</v>
      </c>
      <c s="19" t="s">
        <v>39</v>
      </c>
      <c s="24" t="s">
        <v>892</v>
      </c>
      <c s="25" t="s">
        <v>540</v>
      </c>
      <c s="26">
        <v>1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39</v>
      </c>
    </row>
    <row r="130" spans="1:5" ht="12.75">
      <c r="A130" s="30" t="s">
        <v>40</v>
      </c>
      <c r="E130" s="31" t="s">
        <v>39</v>
      </c>
    </row>
    <row r="131" spans="1:5" ht="12.75">
      <c r="A131" t="s">
        <v>42</v>
      </c>
      <c r="E131" s="29" t="s">
        <v>39</v>
      </c>
    </row>
    <row r="132" spans="1:16" ht="12.75">
      <c r="A132" s="19" t="s">
        <v>34</v>
      </c>
      <c s="23" t="s">
        <v>24</v>
      </c>
      <c s="23" t="s">
        <v>893</v>
      </c>
      <c s="19" t="s">
        <v>39</v>
      </c>
      <c s="24" t="s">
        <v>894</v>
      </c>
      <c s="25" t="s">
        <v>540</v>
      </c>
      <c s="26">
        <v>1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39</v>
      </c>
    </row>
    <row r="134" spans="1:5" ht="12.75">
      <c r="A134" s="30" t="s">
        <v>40</v>
      </c>
      <c r="E134" s="31" t="s">
        <v>39</v>
      </c>
    </row>
    <row r="135" spans="1:5" ht="12.75">
      <c r="A135" t="s">
        <v>42</v>
      </c>
      <c r="E135" s="29" t="s">
        <v>39</v>
      </c>
    </row>
    <row r="136" spans="1:16" ht="12.75">
      <c r="A136" s="19" t="s">
        <v>34</v>
      </c>
      <c s="23" t="s">
        <v>26</v>
      </c>
      <c s="23" t="s">
        <v>895</v>
      </c>
      <c s="19" t="s">
        <v>39</v>
      </c>
      <c s="24" t="s">
        <v>896</v>
      </c>
      <c s="25" t="s">
        <v>540</v>
      </c>
      <c s="26">
        <v>2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39</v>
      </c>
    </row>
    <row r="138" spans="1:5" ht="12.75">
      <c r="A138" s="30" t="s">
        <v>40</v>
      </c>
      <c r="E138" s="31" t="s">
        <v>39</v>
      </c>
    </row>
    <row r="139" spans="1:5" ht="12.75">
      <c r="A139" t="s">
        <v>42</v>
      </c>
      <c r="E139" s="29" t="s">
        <v>39</v>
      </c>
    </row>
    <row r="140" spans="1:16" ht="12.75">
      <c r="A140" s="19" t="s">
        <v>34</v>
      </c>
      <c s="23" t="s">
        <v>68</v>
      </c>
      <c s="23" t="s">
        <v>897</v>
      </c>
      <c s="19" t="s">
        <v>39</v>
      </c>
      <c s="24" t="s">
        <v>898</v>
      </c>
      <c s="25" t="s">
        <v>540</v>
      </c>
      <c s="26">
        <v>2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39</v>
      </c>
    </row>
    <row r="142" spans="1:5" ht="12.75">
      <c r="A142" s="30" t="s">
        <v>40</v>
      </c>
      <c r="E142" s="31" t="s">
        <v>39</v>
      </c>
    </row>
    <row r="143" spans="1:5" ht="12.75">
      <c r="A143" t="s">
        <v>42</v>
      </c>
      <c r="E143" s="29" t="s">
        <v>39</v>
      </c>
    </row>
    <row r="144" spans="1:16" ht="12.75">
      <c r="A144" s="19" t="s">
        <v>34</v>
      </c>
      <c s="23" t="s">
        <v>73</v>
      </c>
      <c s="23" t="s">
        <v>811</v>
      </c>
      <c s="19" t="s">
        <v>39</v>
      </c>
      <c s="24" t="s">
        <v>812</v>
      </c>
      <c s="25" t="s">
        <v>540</v>
      </c>
      <c s="26">
        <v>1</v>
      </c>
      <c s="27">
        <v>0</v>
      </c>
      <c s="27">
        <f>ROUND(ROUND(H144,2)*ROUND(G144,3),2)</f>
      </c>
      <c r="O144">
        <f>(I144*21)/100</f>
      </c>
      <c t="s">
        <v>12</v>
      </c>
    </row>
    <row r="145" spans="1:5" ht="12.75">
      <c r="A145" s="28" t="s">
        <v>38</v>
      </c>
      <c r="E145" s="29" t="s">
        <v>39</v>
      </c>
    </row>
    <row r="146" spans="1:5" ht="12.75">
      <c r="A146" s="30" t="s">
        <v>40</v>
      </c>
      <c r="E146" s="31" t="s">
        <v>39</v>
      </c>
    </row>
    <row r="147" spans="1:5" ht="12.75">
      <c r="A147" t="s">
        <v>42</v>
      </c>
      <c r="E147" s="29" t="s">
        <v>39</v>
      </c>
    </row>
    <row r="148" spans="1:16" ht="12.75">
      <c r="A148" s="19" t="s">
        <v>34</v>
      </c>
      <c s="23" t="s">
        <v>29</v>
      </c>
      <c s="23" t="s">
        <v>899</v>
      </c>
      <c s="19" t="s">
        <v>39</v>
      </c>
      <c s="24" t="s">
        <v>900</v>
      </c>
      <c s="25" t="s">
        <v>540</v>
      </c>
      <c s="26">
        <v>2</v>
      </c>
      <c s="27">
        <v>0</v>
      </c>
      <c s="27">
        <f>ROUND(ROUND(H148,2)*ROUND(G148,3),2)</f>
      </c>
      <c r="O148">
        <f>(I148*21)/100</f>
      </c>
      <c t="s">
        <v>12</v>
      </c>
    </row>
    <row r="149" spans="1:5" ht="12.75">
      <c r="A149" s="28" t="s">
        <v>38</v>
      </c>
      <c r="E149" s="29" t="s">
        <v>39</v>
      </c>
    </row>
    <row r="150" spans="1:5" ht="12.75">
      <c r="A150" s="30" t="s">
        <v>40</v>
      </c>
      <c r="E150" s="31" t="s">
        <v>39</v>
      </c>
    </row>
    <row r="151" spans="1:5" ht="12.75">
      <c r="A151" t="s">
        <v>42</v>
      </c>
      <c r="E151" s="29" t="s">
        <v>39</v>
      </c>
    </row>
    <row r="152" spans="1:16" ht="12.75">
      <c r="A152" s="19" t="s">
        <v>34</v>
      </c>
      <c s="23" t="s">
        <v>31</v>
      </c>
      <c s="23" t="s">
        <v>901</v>
      </c>
      <c s="19" t="s">
        <v>39</v>
      </c>
      <c s="24" t="s">
        <v>902</v>
      </c>
      <c s="25" t="s">
        <v>540</v>
      </c>
      <c s="26">
        <v>1</v>
      </c>
      <c s="27">
        <v>0</v>
      </c>
      <c s="27">
        <f>ROUND(ROUND(H152,2)*ROUND(G152,3),2)</f>
      </c>
      <c r="O152">
        <f>(I152*21)/100</f>
      </c>
      <c t="s">
        <v>12</v>
      </c>
    </row>
    <row r="153" spans="1:5" ht="12.75">
      <c r="A153" s="28" t="s">
        <v>38</v>
      </c>
      <c r="E153" s="29" t="s">
        <v>39</v>
      </c>
    </row>
    <row r="154" spans="1:5" ht="12.75">
      <c r="A154" s="30" t="s">
        <v>40</v>
      </c>
      <c r="E154" s="31" t="s">
        <v>39</v>
      </c>
    </row>
    <row r="155" spans="1:5" ht="12.75">
      <c r="A155" t="s">
        <v>42</v>
      </c>
      <c r="E155" s="29" t="s">
        <v>39</v>
      </c>
    </row>
    <row r="156" spans="1:16" ht="12.75">
      <c r="A156" s="19" t="s">
        <v>34</v>
      </c>
      <c s="23" t="s">
        <v>88</v>
      </c>
      <c s="23" t="s">
        <v>903</v>
      </c>
      <c s="19" t="s">
        <v>39</v>
      </c>
      <c s="24" t="s">
        <v>904</v>
      </c>
      <c s="25" t="s">
        <v>168</v>
      </c>
      <c s="26">
        <v>13.65</v>
      </c>
      <c s="27">
        <v>0</v>
      </c>
      <c s="27">
        <f>ROUND(ROUND(H156,2)*ROUND(G156,3),2)</f>
      </c>
      <c r="O156">
        <f>(I156*21)/100</f>
      </c>
      <c t="s">
        <v>12</v>
      </c>
    </row>
    <row r="157" spans="1:5" ht="12.75">
      <c r="A157" s="28" t="s">
        <v>38</v>
      </c>
      <c r="E157" s="29" t="s">
        <v>39</v>
      </c>
    </row>
    <row r="158" spans="1:5" ht="12.75">
      <c r="A158" s="30" t="s">
        <v>40</v>
      </c>
      <c r="E158" s="31" t="s">
        <v>905</v>
      </c>
    </row>
    <row r="159" spans="1:5" ht="12.75">
      <c r="A159" t="s">
        <v>42</v>
      </c>
      <c r="E159" s="29" t="s">
        <v>39</v>
      </c>
    </row>
    <row r="160" spans="1:16" ht="12.75">
      <c r="A160" s="19" t="s">
        <v>34</v>
      </c>
      <c s="23" t="s">
        <v>92</v>
      </c>
      <c s="23" t="s">
        <v>906</v>
      </c>
      <c s="19" t="s">
        <v>39</v>
      </c>
      <c s="24" t="s">
        <v>907</v>
      </c>
      <c s="25" t="s">
        <v>540</v>
      </c>
      <c s="26">
        <v>1</v>
      </c>
      <c s="27">
        <v>0</v>
      </c>
      <c s="27">
        <f>ROUND(ROUND(H160,2)*ROUND(G160,3),2)</f>
      </c>
      <c r="O160">
        <f>(I160*21)/100</f>
      </c>
      <c t="s">
        <v>12</v>
      </c>
    </row>
    <row r="161" spans="1:5" ht="12.75">
      <c r="A161" s="28" t="s">
        <v>38</v>
      </c>
      <c r="E161" s="29" t="s">
        <v>39</v>
      </c>
    </row>
    <row r="162" spans="1:5" ht="12.75">
      <c r="A162" s="30" t="s">
        <v>40</v>
      </c>
      <c r="E162" s="31" t="s">
        <v>39</v>
      </c>
    </row>
    <row r="163" spans="1:5" ht="12.75">
      <c r="A163" t="s">
        <v>42</v>
      </c>
      <c r="E163" s="29" t="s">
        <v>39</v>
      </c>
    </row>
    <row r="164" spans="1:16" ht="12.75">
      <c r="A164" s="19" t="s">
        <v>34</v>
      </c>
      <c s="23" t="s">
        <v>139</v>
      </c>
      <c s="23" t="s">
        <v>908</v>
      </c>
      <c s="19" t="s">
        <v>39</v>
      </c>
      <c s="24" t="s">
        <v>909</v>
      </c>
      <c s="25" t="s">
        <v>540</v>
      </c>
      <c s="26">
        <v>1</v>
      </c>
      <c s="27">
        <v>0</v>
      </c>
      <c s="27">
        <f>ROUND(ROUND(H164,2)*ROUND(G164,3),2)</f>
      </c>
      <c r="O164">
        <f>(I164*21)/100</f>
      </c>
      <c t="s">
        <v>12</v>
      </c>
    </row>
    <row r="165" spans="1:5" ht="12.75">
      <c r="A165" s="28" t="s">
        <v>38</v>
      </c>
      <c r="E165" s="29" t="s">
        <v>39</v>
      </c>
    </row>
    <row r="166" spans="1:5" ht="12.75">
      <c r="A166" s="30" t="s">
        <v>40</v>
      </c>
      <c r="E166" s="31" t="s">
        <v>39</v>
      </c>
    </row>
    <row r="167" spans="1:5" ht="12.75">
      <c r="A167" t="s">
        <v>42</v>
      </c>
      <c r="E167" s="29" t="s">
        <v>39</v>
      </c>
    </row>
    <row r="168" spans="1:16" ht="12.75">
      <c r="A168" s="19" t="s">
        <v>34</v>
      </c>
      <c s="23" t="s">
        <v>231</v>
      </c>
      <c s="23" t="s">
        <v>910</v>
      </c>
      <c s="19" t="s">
        <v>39</v>
      </c>
      <c s="24" t="s">
        <v>911</v>
      </c>
      <c s="25" t="s">
        <v>168</v>
      </c>
      <c s="26">
        <v>56.1</v>
      </c>
      <c s="27">
        <v>0</v>
      </c>
      <c s="27">
        <f>ROUND(ROUND(H168,2)*ROUND(G168,3),2)</f>
      </c>
      <c r="O168">
        <f>(I168*21)/100</f>
      </c>
      <c t="s">
        <v>12</v>
      </c>
    </row>
    <row r="169" spans="1:5" ht="12.75">
      <c r="A169" s="28" t="s">
        <v>38</v>
      </c>
      <c r="E169" s="29" t="s">
        <v>39</v>
      </c>
    </row>
    <row r="170" spans="1:5" ht="12.75">
      <c r="A170" s="30" t="s">
        <v>40</v>
      </c>
      <c r="E170" s="31" t="s">
        <v>912</v>
      </c>
    </row>
    <row r="171" spans="1:5" ht="12.75">
      <c r="A171" t="s">
        <v>42</v>
      </c>
      <c r="E171" s="29" t="s">
        <v>39</v>
      </c>
    </row>
    <row r="172" spans="1:16" ht="12.75">
      <c r="A172" s="19" t="s">
        <v>34</v>
      </c>
      <c s="23" t="s">
        <v>237</v>
      </c>
      <c s="23" t="s">
        <v>913</v>
      </c>
      <c s="19" t="s">
        <v>39</v>
      </c>
      <c s="24" t="s">
        <v>914</v>
      </c>
      <c s="25" t="s">
        <v>540</v>
      </c>
      <c s="26">
        <v>2</v>
      </c>
      <c s="27">
        <v>0</v>
      </c>
      <c s="27">
        <f>ROUND(ROUND(H172,2)*ROUND(G172,3),2)</f>
      </c>
      <c r="O172">
        <f>(I172*21)/100</f>
      </c>
      <c t="s">
        <v>12</v>
      </c>
    </row>
    <row r="173" spans="1:5" ht="12.75">
      <c r="A173" s="28" t="s">
        <v>38</v>
      </c>
      <c r="E173" s="29" t="s">
        <v>39</v>
      </c>
    </row>
    <row r="174" spans="1:5" ht="12.75">
      <c r="A174" s="30" t="s">
        <v>40</v>
      </c>
      <c r="E174" s="31" t="s">
        <v>39</v>
      </c>
    </row>
    <row r="175" spans="1:5" ht="12.75">
      <c r="A175" t="s">
        <v>42</v>
      </c>
      <c r="E175" s="29" t="s">
        <v>39</v>
      </c>
    </row>
    <row r="176" spans="1:16" ht="12.75">
      <c r="A176" s="19" t="s">
        <v>34</v>
      </c>
      <c s="23" t="s">
        <v>478</v>
      </c>
      <c s="23" t="s">
        <v>915</v>
      </c>
      <c s="19" t="s">
        <v>39</v>
      </c>
      <c s="24" t="s">
        <v>916</v>
      </c>
      <c s="25" t="s">
        <v>59</v>
      </c>
      <c s="26">
        <v>37</v>
      </c>
      <c s="27">
        <v>0</v>
      </c>
      <c s="27">
        <f>ROUND(ROUND(H176,2)*ROUND(G176,3),2)</f>
      </c>
      <c r="O176">
        <f>(I176*21)/100</f>
      </c>
      <c t="s">
        <v>12</v>
      </c>
    </row>
    <row r="177" spans="1:5" ht="12.75">
      <c r="A177" s="28" t="s">
        <v>38</v>
      </c>
      <c r="E177" s="29" t="s">
        <v>39</v>
      </c>
    </row>
    <row r="178" spans="1:5" ht="12.75">
      <c r="A178" s="30" t="s">
        <v>40</v>
      </c>
      <c r="E178" s="31" t="s">
        <v>39</v>
      </c>
    </row>
    <row r="179" spans="1:5" ht="12.75">
      <c r="A179" t="s">
        <v>42</v>
      </c>
      <c r="E179" s="29" t="s">
        <v>39</v>
      </c>
    </row>
    <row r="180" spans="1:16" ht="12.75">
      <c r="A180" s="19" t="s">
        <v>34</v>
      </c>
      <c s="23" t="s">
        <v>483</v>
      </c>
      <c s="23" t="s">
        <v>917</v>
      </c>
      <c s="19" t="s">
        <v>39</v>
      </c>
      <c s="24" t="s">
        <v>918</v>
      </c>
      <c s="25" t="s">
        <v>59</v>
      </c>
      <c s="26">
        <v>12</v>
      </c>
      <c s="27">
        <v>0</v>
      </c>
      <c s="27">
        <f>ROUND(ROUND(H180,2)*ROUND(G180,3),2)</f>
      </c>
      <c r="O180">
        <f>(I180*21)/100</f>
      </c>
      <c t="s">
        <v>12</v>
      </c>
    </row>
    <row r="181" spans="1:5" ht="12.75">
      <c r="A181" s="28" t="s">
        <v>38</v>
      </c>
      <c r="E181" s="29" t="s">
        <v>39</v>
      </c>
    </row>
    <row r="182" spans="1:5" ht="12.75">
      <c r="A182" s="30" t="s">
        <v>40</v>
      </c>
      <c r="E182" s="31" t="s">
        <v>39</v>
      </c>
    </row>
    <row r="183" spans="1:5" ht="12.75">
      <c r="A183" t="s">
        <v>42</v>
      </c>
      <c r="E183" s="29" t="s">
        <v>39</v>
      </c>
    </row>
    <row r="184" spans="1:16" ht="12.75">
      <c r="A184" s="19" t="s">
        <v>34</v>
      </c>
      <c s="23" t="s">
        <v>420</v>
      </c>
      <c s="23" t="s">
        <v>919</v>
      </c>
      <c s="19" t="s">
        <v>39</v>
      </c>
      <c s="24" t="s">
        <v>920</v>
      </c>
      <c s="25" t="s">
        <v>59</v>
      </c>
      <c s="26">
        <v>4</v>
      </c>
      <c s="27">
        <v>0</v>
      </c>
      <c s="27">
        <f>ROUND(ROUND(H184,2)*ROUND(G184,3),2)</f>
      </c>
      <c r="O184">
        <f>(I184*21)/100</f>
      </c>
      <c t="s">
        <v>12</v>
      </c>
    </row>
    <row r="185" spans="1:5" ht="12.75">
      <c r="A185" s="28" t="s">
        <v>38</v>
      </c>
      <c r="E185" s="29" t="s">
        <v>39</v>
      </c>
    </row>
    <row r="186" spans="1:5" ht="12.75">
      <c r="A186" s="30" t="s">
        <v>40</v>
      </c>
      <c r="E186" s="31" t="s">
        <v>39</v>
      </c>
    </row>
    <row r="187" spans="1:5" ht="12.75">
      <c r="A187" t="s">
        <v>42</v>
      </c>
      <c r="E187" s="29" t="s">
        <v>39</v>
      </c>
    </row>
    <row r="188" spans="1:16" ht="12.75">
      <c r="A188" s="19" t="s">
        <v>34</v>
      </c>
      <c s="23" t="s">
        <v>488</v>
      </c>
      <c s="23" t="s">
        <v>921</v>
      </c>
      <c s="19" t="s">
        <v>39</v>
      </c>
      <c s="24" t="s">
        <v>922</v>
      </c>
      <c s="25" t="s">
        <v>430</v>
      </c>
      <c s="26">
        <v>2</v>
      </c>
      <c s="27">
        <v>0</v>
      </c>
      <c s="27">
        <f>ROUND(ROUND(H188,2)*ROUND(G188,3),2)</f>
      </c>
      <c r="O188">
        <f>(I188*21)/100</f>
      </c>
      <c t="s">
        <v>12</v>
      </c>
    </row>
    <row r="189" spans="1:5" ht="12.75">
      <c r="A189" s="28" t="s">
        <v>38</v>
      </c>
      <c r="E189" s="29" t="s">
        <v>39</v>
      </c>
    </row>
    <row r="190" spans="1:5" ht="12.75">
      <c r="A190" s="30" t="s">
        <v>40</v>
      </c>
      <c r="E190" s="31" t="s">
        <v>39</v>
      </c>
    </row>
    <row r="191" spans="1:5" ht="12.75">
      <c r="A191" t="s">
        <v>42</v>
      </c>
      <c r="E191" s="29" t="s">
        <v>39</v>
      </c>
    </row>
    <row r="192" spans="1:16" ht="12.75">
      <c r="A192" s="19" t="s">
        <v>34</v>
      </c>
      <c s="23" t="s">
        <v>493</v>
      </c>
      <c s="23" t="s">
        <v>923</v>
      </c>
      <c s="19" t="s">
        <v>39</v>
      </c>
      <c s="24" t="s">
        <v>924</v>
      </c>
      <c s="25" t="s">
        <v>59</v>
      </c>
      <c s="26">
        <v>1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39</v>
      </c>
    </row>
    <row r="194" spans="1:5" ht="12.75">
      <c r="A194" s="30" t="s">
        <v>40</v>
      </c>
      <c r="E194" s="31" t="s">
        <v>39</v>
      </c>
    </row>
    <row r="195" spans="1:5" ht="12.75">
      <c r="A195" t="s">
        <v>42</v>
      </c>
      <c r="E195" s="29" t="s">
        <v>39</v>
      </c>
    </row>
    <row r="196" spans="1:16" ht="25.5">
      <c r="A196" s="19" t="s">
        <v>34</v>
      </c>
      <c s="23" t="s">
        <v>497</v>
      </c>
      <c s="23" t="s">
        <v>925</v>
      </c>
      <c s="19" t="s">
        <v>39</v>
      </c>
      <c s="24" t="s">
        <v>926</v>
      </c>
      <c s="25" t="s">
        <v>59</v>
      </c>
      <c s="26">
        <v>1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39</v>
      </c>
    </row>
    <row r="198" spans="1:5" ht="12.75">
      <c r="A198" s="30" t="s">
        <v>40</v>
      </c>
      <c r="E198" s="31" t="s">
        <v>39</v>
      </c>
    </row>
    <row r="199" spans="1:5" ht="12.75">
      <c r="A199" t="s">
        <v>42</v>
      </c>
      <c r="E199" s="29" t="s">
        <v>39</v>
      </c>
    </row>
    <row r="200" spans="1:16" ht="25.5">
      <c r="A200" s="19" t="s">
        <v>34</v>
      </c>
      <c s="23" t="s">
        <v>501</v>
      </c>
      <c s="23" t="s">
        <v>927</v>
      </c>
      <c s="19" t="s">
        <v>39</v>
      </c>
      <c s="24" t="s">
        <v>928</v>
      </c>
      <c s="25" t="s">
        <v>59</v>
      </c>
      <c s="26">
        <v>1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39</v>
      </c>
    </row>
    <row r="202" spans="1:5" ht="12.75">
      <c r="A202" s="30" t="s">
        <v>40</v>
      </c>
      <c r="E202" s="31" t="s">
        <v>39</v>
      </c>
    </row>
    <row r="203" spans="1:5" ht="12.75">
      <c r="A203" t="s">
        <v>42</v>
      </c>
      <c r="E203" s="29" t="s">
        <v>39</v>
      </c>
    </row>
    <row r="204" spans="1:16" ht="12.75">
      <c r="A204" s="19" t="s">
        <v>34</v>
      </c>
      <c s="23" t="s">
        <v>505</v>
      </c>
      <c s="23" t="s">
        <v>929</v>
      </c>
      <c s="19" t="s">
        <v>39</v>
      </c>
      <c s="24" t="s">
        <v>930</v>
      </c>
      <c s="25" t="s">
        <v>168</v>
      </c>
      <c s="26">
        <v>55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39</v>
      </c>
    </row>
    <row r="206" spans="1:5" ht="12.75">
      <c r="A206" s="30" t="s">
        <v>40</v>
      </c>
      <c r="E206" s="31" t="s">
        <v>39</v>
      </c>
    </row>
    <row r="207" spans="1:5" ht="12.75">
      <c r="A207" t="s">
        <v>42</v>
      </c>
      <c r="E207" s="29" t="s">
        <v>39</v>
      </c>
    </row>
    <row r="208" spans="1:16" ht="12.75">
      <c r="A208" s="19" t="s">
        <v>34</v>
      </c>
      <c s="23" t="s">
        <v>509</v>
      </c>
      <c s="23" t="s">
        <v>931</v>
      </c>
      <c s="19" t="s">
        <v>39</v>
      </c>
      <c s="24" t="s">
        <v>932</v>
      </c>
      <c s="25" t="s">
        <v>59</v>
      </c>
      <c s="26">
        <v>6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39</v>
      </c>
    </row>
    <row r="210" spans="1:5" ht="12.75">
      <c r="A210" s="30" t="s">
        <v>40</v>
      </c>
      <c r="E210" s="31" t="s">
        <v>39</v>
      </c>
    </row>
    <row r="211" spans="1:5" ht="12.75">
      <c r="A211" t="s">
        <v>42</v>
      </c>
      <c r="E211" s="29" t="s">
        <v>39</v>
      </c>
    </row>
    <row r="212" spans="1:16" ht="12.75">
      <c r="A212" s="19" t="s">
        <v>34</v>
      </c>
      <c s="23" t="s">
        <v>513</v>
      </c>
      <c s="23" t="s">
        <v>933</v>
      </c>
      <c s="19" t="s">
        <v>39</v>
      </c>
      <c s="24" t="s">
        <v>934</v>
      </c>
      <c s="25" t="s">
        <v>59</v>
      </c>
      <c s="26">
        <v>2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39</v>
      </c>
    </row>
    <row r="214" spans="1:5" ht="12.75">
      <c r="A214" s="30" t="s">
        <v>40</v>
      </c>
      <c r="E214" s="31" t="s">
        <v>39</v>
      </c>
    </row>
    <row r="215" spans="1:5" ht="12.75">
      <c r="A215" t="s">
        <v>42</v>
      </c>
      <c r="E215" s="29" t="s">
        <v>39</v>
      </c>
    </row>
    <row r="216" spans="1:16" ht="25.5">
      <c r="A216" s="19" t="s">
        <v>34</v>
      </c>
      <c s="23" t="s">
        <v>518</v>
      </c>
      <c s="23" t="s">
        <v>935</v>
      </c>
      <c s="19" t="s">
        <v>39</v>
      </c>
      <c s="24" t="s">
        <v>936</v>
      </c>
      <c s="25" t="s">
        <v>168</v>
      </c>
      <c s="26">
        <v>14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39</v>
      </c>
    </row>
    <row r="218" spans="1:5" ht="12.75">
      <c r="A218" s="30" t="s">
        <v>40</v>
      </c>
      <c r="E218" s="31" t="s">
        <v>39</v>
      </c>
    </row>
    <row r="219" spans="1:5" ht="12.75">
      <c r="A219" t="s">
        <v>42</v>
      </c>
      <c r="E219" s="29" t="s">
        <v>39</v>
      </c>
    </row>
    <row r="220" spans="1:16" ht="25.5">
      <c r="A220" s="19" t="s">
        <v>34</v>
      </c>
      <c s="23" t="s">
        <v>522</v>
      </c>
      <c s="23" t="s">
        <v>937</v>
      </c>
      <c s="19" t="s">
        <v>39</v>
      </c>
      <c s="24" t="s">
        <v>938</v>
      </c>
      <c s="25" t="s">
        <v>168</v>
      </c>
      <c s="26">
        <v>13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39</v>
      </c>
    </row>
    <row r="222" spans="1:5" ht="12.75">
      <c r="A222" s="30" t="s">
        <v>40</v>
      </c>
      <c r="E222" s="31" t="s">
        <v>39</v>
      </c>
    </row>
    <row r="223" spans="1:5" ht="12.75">
      <c r="A223" t="s">
        <v>42</v>
      </c>
      <c r="E223" s="29" t="s">
        <v>39</v>
      </c>
    </row>
    <row r="224" spans="1:16" ht="25.5">
      <c r="A224" s="19" t="s">
        <v>34</v>
      </c>
      <c s="23" t="s">
        <v>526</v>
      </c>
      <c s="23" t="s">
        <v>939</v>
      </c>
      <c s="19" t="s">
        <v>39</v>
      </c>
      <c s="24" t="s">
        <v>940</v>
      </c>
      <c s="25" t="s">
        <v>59</v>
      </c>
      <c s="26">
        <v>6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39</v>
      </c>
    </row>
    <row r="226" spans="1:5" ht="12.75">
      <c r="A226" s="30" t="s">
        <v>40</v>
      </c>
      <c r="E226" s="31" t="s">
        <v>39</v>
      </c>
    </row>
    <row r="227" spans="1:5" ht="12.75">
      <c r="A227" t="s">
        <v>42</v>
      </c>
      <c r="E227" s="29" t="s">
        <v>39</v>
      </c>
    </row>
    <row r="228" spans="1:16" ht="25.5">
      <c r="A228" s="19" t="s">
        <v>34</v>
      </c>
      <c s="23" t="s">
        <v>570</v>
      </c>
      <c s="23" t="s">
        <v>941</v>
      </c>
      <c s="19" t="s">
        <v>39</v>
      </c>
      <c s="24" t="s">
        <v>942</v>
      </c>
      <c s="25" t="s">
        <v>59</v>
      </c>
      <c s="26">
        <v>1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39</v>
      </c>
    </row>
    <row r="230" spans="1:5" ht="12.75">
      <c r="A230" s="30" t="s">
        <v>40</v>
      </c>
      <c r="E230" s="31" t="s">
        <v>39</v>
      </c>
    </row>
    <row r="231" spans="1:5" ht="12.75">
      <c r="A231" t="s">
        <v>42</v>
      </c>
      <c r="E231" s="29" t="s">
        <v>39</v>
      </c>
    </row>
    <row r="232" spans="1:16" ht="25.5">
      <c r="A232" s="19" t="s">
        <v>34</v>
      </c>
      <c s="23" t="s">
        <v>576</v>
      </c>
      <c s="23" t="s">
        <v>943</v>
      </c>
      <c s="19" t="s">
        <v>39</v>
      </c>
      <c s="24" t="s">
        <v>944</v>
      </c>
      <c s="25" t="s">
        <v>59</v>
      </c>
      <c s="26">
        <v>2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39</v>
      </c>
    </row>
    <row r="234" spans="1:5" ht="12.75">
      <c r="A234" s="30" t="s">
        <v>40</v>
      </c>
      <c r="E234" s="31" t="s">
        <v>39</v>
      </c>
    </row>
    <row r="235" spans="1:5" ht="12.75">
      <c r="A235" t="s">
        <v>42</v>
      </c>
      <c r="E235" s="29" t="s">
        <v>39</v>
      </c>
    </row>
    <row r="236" spans="1:16" ht="12.75">
      <c r="A236" s="19" t="s">
        <v>34</v>
      </c>
      <c s="23" t="s">
        <v>580</v>
      </c>
      <c s="23" t="s">
        <v>945</v>
      </c>
      <c s="19" t="s">
        <v>39</v>
      </c>
      <c s="24" t="s">
        <v>946</v>
      </c>
      <c s="25" t="s">
        <v>168</v>
      </c>
      <c s="26">
        <v>55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39</v>
      </c>
    </row>
    <row r="238" spans="1:5" ht="12.75">
      <c r="A238" s="30" t="s">
        <v>40</v>
      </c>
      <c r="E238" s="31" t="s">
        <v>39</v>
      </c>
    </row>
    <row r="239" spans="1:5" ht="12.75">
      <c r="A239" t="s">
        <v>42</v>
      </c>
      <c r="E239" s="29" t="s">
        <v>39</v>
      </c>
    </row>
    <row r="240" spans="1:16" ht="12.75">
      <c r="A240" s="19" t="s">
        <v>34</v>
      </c>
      <c s="23" t="s">
        <v>584</v>
      </c>
      <c s="23" t="s">
        <v>947</v>
      </c>
      <c s="19" t="s">
        <v>39</v>
      </c>
      <c s="24" t="s">
        <v>948</v>
      </c>
      <c s="25" t="s">
        <v>168</v>
      </c>
      <c s="26">
        <v>15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39</v>
      </c>
    </row>
    <row r="242" spans="1:5" ht="12.75">
      <c r="A242" s="30" t="s">
        <v>40</v>
      </c>
      <c r="E242" s="31" t="s">
        <v>39</v>
      </c>
    </row>
    <row r="243" spans="1:5" ht="12.75">
      <c r="A243" t="s">
        <v>42</v>
      </c>
      <c r="E243" s="29" t="s">
        <v>39</v>
      </c>
    </row>
    <row r="244" spans="1:16" ht="12.75">
      <c r="A244" s="19" t="s">
        <v>34</v>
      </c>
      <c s="23" t="s">
        <v>530</v>
      </c>
      <c s="23" t="s">
        <v>821</v>
      </c>
      <c s="19" t="s">
        <v>39</v>
      </c>
      <c s="24" t="s">
        <v>822</v>
      </c>
      <c s="25" t="s">
        <v>49</v>
      </c>
      <c s="26">
        <v>4.638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39</v>
      </c>
    </row>
    <row r="246" spans="1:5" ht="12.75">
      <c r="A246" s="30" t="s">
        <v>40</v>
      </c>
      <c r="E246" s="31" t="s">
        <v>949</v>
      </c>
    </row>
    <row r="247" spans="1:5" ht="12.75">
      <c r="A247" t="s">
        <v>42</v>
      </c>
      <c r="E247" s="29" t="s">
        <v>39</v>
      </c>
    </row>
    <row r="248" spans="1:16" ht="12.75">
      <c r="A248" s="19" t="s">
        <v>34</v>
      </c>
      <c s="23" t="s">
        <v>424</v>
      </c>
      <c s="23" t="s">
        <v>824</v>
      </c>
      <c s="19" t="s">
        <v>39</v>
      </c>
      <c s="24" t="s">
        <v>825</v>
      </c>
      <c s="25" t="s">
        <v>49</v>
      </c>
      <c s="26">
        <v>13.914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39</v>
      </c>
    </row>
    <row r="250" spans="1:5" ht="12.75">
      <c r="A250" s="30" t="s">
        <v>40</v>
      </c>
      <c r="E250" s="31" t="s">
        <v>39</v>
      </c>
    </row>
    <row r="251" spans="1:5" ht="12.75">
      <c r="A251" t="s">
        <v>42</v>
      </c>
      <c r="E251" s="29" t="s">
        <v>39</v>
      </c>
    </row>
    <row r="252" spans="1:16" ht="12.75">
      <c r="A252" s="19" t="s">
        <v>34</v>
      </c>
      <c s="23" t="s">
        <v>427</v>
      </c>
      <c s="23" t="s">
        <v>950</v>
      </c>
      <c s="19" t="s">
        <v>39</v>
      </c>
      <c s="24" t="s">
        <v>951</v>
      </c>
      <c s="25" t="s">
        <v>59</v>
      </c>
      <c s="26">
        <v>1</v>
      </c>
      <c s="27">
        <v>0</v>
      </c>
      <c s="27">
        <f>ROUND(ROUND(H252,2)*ROUND(G252,3),2)</f>
      </c>
      <c r="O252">
        <f>(I252*21)/100</f>
      </c>
      <c t="s">
        <v>12</v>
      </c>
    </row>
    <row r="253" spans="1:5" ht="12.75">
      <c r="A253" s="28" t="s">
        <v>38</v>
      </c>
      <c r="E253" s="29" t="s">
        <v>39</v>
      </c>
    </row>
    <row r="254" spans="1:5" ht="12.75">
      <c r="A254" s="30" t="s">
        <v>40</v>
      </c>
      <c r="E254" s="31" t="s">
        <v>39</v>
      </c>
    </row>
    <row r="255" spans="1:5" ht="12.75">
      <c r="A255" t="s">
        <v>42</v>
      </c>
      <c r="E255" s="29" t="s">
        <v>39</v>
      </c>
    </row>
    <row r="256" spans="1:16" ht="12.75">
      <c r="A256" s="19" t="s">
        <v>34</v>
      </c>
      <c s="23" t="s">
        <v>390</v>
      </c>
      <c s="23" t="s">
        <v>826</v>
      </c>
      <c s="19" t="s">
        <v>39</v>
      </c>
      <c s="24" t="s">
        <v>827</v>
      </c>
      <c s="25" t="s">
        <v>59</v>
      </c>
      <c s="26">
        <v>2</v>
      </c>
      <c s="27">
        <v>0</v>
      </c>
      <c s="27">
        <f>ROUND(ROUND(H256,2)*ROUND(G256,3),2)</f>
      </c>
      <c r="O256">
        <f>(I256*21)/100</f>
      </c>
      <c t="s">
        <v>12</v>
      </c>
    </row>
    <row r="257" spans="1:5" ht="12.75">
      <c r="A257" s="28" t="s">
        <v>38</v>
      </c>
      <c r="E257" s="29" t="s">
        <v>39</v>
      </c>
    </row>
    <row r="258" spans="1:5" ht="12.75">
      <c r="A258" s="30" t="s">
        <v>40</v>
      </c>
      <c r="E258" s="31" t="s">
        <v>39</v>
      </c>
    </row>
    <row r="259" spans="1:5" ht="12.75">
      <c r="A259" t="s">
        <v>42</v>
      </c>
      <c r="E259" s="29" t="s">
        <v>39</v>
      </c>
    </row>
    <row r="260" spans="1:16" ht="12.75">
      <c r="A260" s="19" t="s">
        <v>34</v>
      </c>
      <c s="23" t="s">
        <v>534</v>
      </c>
      <c s="23" t="s">
        <v>828</v>
      </c>
      <c s="19" t="s">
        <v>39</v>
      </c>
      <c s="24" t="s">
        <v>829</v>
      </c>
      <c s="25" t="s">
        <v>59</v>
      </c>
      <c s="26">
        <v>1</v>
      </c>
      <c s="27">
        <v>0</v>
      </c>
      <c s="27">
        <f>ROUND(ROUND(H260,2)*ROUND(G260,3),2)</f>
      </c>
      <c r="O260">
        <f>(I260*21)/100</f>
      </c>
      <c t="s">
        <v>12</v>
      </c>
    </row>
    <row r="261" spans="1:5" ht="12.75">
      <c r="A261" s="28" t="s">
        <v>38</v>
      </c>
      <c r="E261" s="29" t="s">
        <v>39</v>
      </c>
    </row>
    <row r="262" spans="1:5" ht="12.75">
      <c r="A262" s="30" t="s">
        <v>40</v>
      </c>
      <c r="E262" s="31" t="s">
        <v>39</v>
      </c>
    </row>
    <row r="263" spans="1:5" ht="12.75">
      <c r="A263" t="s">
        <v>42</v>
      </c>
      <c r="E263" s="29" t="s">
        <v>39</v>
      </c>
    </row>
    <row r="264" spans="1:16" ht="12.75">
      <c r="A264" s="19" t="s">
        <v>34</v>
      </c>
      <c s="23" t="s">
        <v>593</v>
      </c>
      <c s="23" t="s">
        <v>952</v>
      </c>
      <c s="19" t="s">
        <v>39</v>
      </c>
      <c s="24" t="s">
        <v>953</v>
      </c>
      <c s="25" t="s">
        <v>168</v>
      </c>
      <c s="26">
        <v>69</v>
      </c>
      <c s="27">
        <v>0</v>
      </c>
      <c s="27">
        <f>ROUND(ROUND(H264,2)*ROUND(G264,3),2)</f>
      </c>
      <c r="O264">
        <f>(I264*21)/100</f>
      </c>
      <c t="s">
        <v>12</v>
      </c>
    </row>
    <row r="265" spans="1:5" ht="12.75">
      <c r="A265" s="28" t="s">
        <v>38</v>
      </c>
      <c r="E265" s="29" t="s">
        <v>39</v>
      </c>
    </row>
    <row r="266" spans="1:5" ht="12.75">
      <c r="A266" s="30" t="s">
        <v>40</v>
      </c>
      <c r="E266" s="31" t="s">
        <v>954</v>
      </c>
    </row>
    <row r="267" spans="1:5" ht="12.75">
      <c r="A267" t="s">
        <v>42</v>
      </c>
      <c r="E267" s="29" t="s">
        <v>39</v>
      </c>
    </row>
    <row r="268" spans="1:16" ht="12.75">
      <c r="A268" s="19" t="s">
        <v>34</v>
      </c>
      <c s="23" t="s">
        <v>596</v>
      </c>
      <c s="23" t="s">
        <v>955</v>
      </c>
      <c s="19" t="s">
        <v>39</v>
      </c>
      <c s="24" t="s">
        <v>956</v>
      </c>
      <c s="25" t="s">
        <v>168</v>
      </c>
      <c s="26">
        <v>69</v>
      </c>
      <c s="27">
        <v>0</v>
      </c>
      <c s="27">
        <f>ROUND(ROUND(H268,2)*ROUND(G268,3),2)</f>
      </c>
      <c r="O268">
        <f>(I268*21)/100</f>
      </c>
      <c t="s">
        <v>12</v>
      </c>
    </row>
    <row r="269" spans="1:5" ht="12.75">
      <c r="A269" s="28" t="s">
        <v>38</v>
      </c>
      <c r="E269" s="29" t="s">
        <v>39</v>
      </c>
    </row>
    <row r="270" spans="1:5" ht="12.75">
      <c r="A270" s="30" t="s">
        <v>40</v>
      </c>
      <c r="E270" s="31" t="s">
        <v>39</v>
      </c>
    </row>
    <row r="271" spans="1:5" ht="12.75">
      <c r="A271" t="s">
        <v>42</v>
      </c>
      <c r="E271" s="29" t="s">
        <v>39</v>
      </c>
    </row>
    <row r="272" spans="1:16" ht="12.75">
      <c r="A272" s="19" t="s">
        <v>34</v>
      </c>
      <c s="23" t="s">
        <v>602</v>
      </c>
      <c s="23" t="s">
        <v>957</v>
      </c>
      <c s="19" t="s">
        <v>180</v>
      </c>
      <c s="24" t="s">
        <v>958</v>
      </c>
      <c s="25" t="s">
        <v>59</v>
      </c>
      <c s="26">
        <v>1</v>
      </c>
      <c s="27">
        <v>0</v>
      </c>
      <c s="27">
        <f>ROUND(ROUND(H272,2)*ROUND(G272,3),2)</f>
      </c>
      <c r="O272">
        <f>(I272*21)/100</f>
      </c>
      <c t="s">
        <v>12</v>
      </c>
    </row>
    <row r="273" spans="1:5" ht="12.75">
      <c r="A273" s="28" t="s">
        <v>38</v>
      </c>
      <c r="E273" s="29" t="s">
        <v>39</v>
      </c>
    </row>
    <row r="274" spans="1:5" ht="12.75">
      <c r="A274" s="30" t="s">
        <v>40</v>
      </c>
      <c r="E274" s="31" t="s">
        <v>39</v>
      </c>
    </row>
    <row r="275" spans="1:5" ht="12.75">
      <c r="A275" t="s">
        <v>42</v>
      </c>
      <c r="E275" s="29" t="s">
        <v>39</v>
      </c>
    </row>
    <row r="276" spans="1:16" ht="12.75">
      <c r="A276" s="19" t="s">
        <v>34</v>
      </c>
      <c s="23" t="s">
        <v>537</v>
      </c>
      <c s="23" t="s">
        <v>959</v>
      </c>
      <c s="19" t="s">
        <v>39</v>
      </c>
      <c s="24" t="s">
        <v>960</v>
      </c>
      <c s="25" t="s">
        <v>59</v>
      </c>
      <c s="26">
        <v>2</v>
      </c>
      <c s="27">
        <v>0</v>
      </c>
      <c s="27">
        <f>ROUND(ROUND(H276,2)*ROUND(G276,3),2)</f>
      </c>
      <c r="O276">
        <f>(I276*21)/100</f>
      </c>
      <c t="s">
        <v>12</v>
      </c>
    </row>
    <row r="277" spans="1:5" ht="12.75">
      <c r="A277" s="28" t="s">
        <v>38</v>
      </c>
      <c r="E277" s="29" t="s">
        <v>39</v>
      </c>
    </row>
    <row r="278" spans="1:5" ht="12.75">
      <c r="A278" s="30" t="s">
        <v>40</v>
      </c>
      <c r="E278" s="31" t="s">
        <v>39</v>
      </c>
    </row>
    <row r="279" spans="1:5" ht="12.75">
      <c r="A279" t="s">
        <v>42</v>
      </c>
      <c r="E279" s="29" t="s">
        <v>39</v>
      </c>
    </row>
    <row r="280" spans="1:16" ht="12.75">
      <c r="A280" s="19" t="s">
        <v>34</v>
      </c>
      <c s="23" t="s">
        <v>542</v>
      </c>
      <c s="23" t="s">
        <v>961</v>
      </c>
      <c s="19" t="s">
        <v>39</v>
      </c>
      <c s="24" t="s">
        <v>962</v>
      </c>
      <c s="25" t="s">
        <v>59</v>
      </c>
      <c s="26">
        <v>4</v>
      </c>
      <c s="27">
        <v>0</v>
      </c>
      <c s="27">
        <f>ROUND(ROUND(H280,2)*ROUND(G280,3),2)</f>
      </c>
      <c r="O280">
        <f>(I280*21)/100</f>
      </c>
      <c t="s">
        <v>12</v>
      </c>
    </row>
    <row r="281" spans="1:5" ht="12.75">
      <c r="A281" s="28" t="s">
        <v>38</v>
      </c>
      <c r="E281" s="29" t="s">
        <v>39</v>
      </c>
    </row>
    <row r="282" spans="1:5" ht="12.75">
      <c r="A282" s="30" t="s">
        <v>40</v>
      </c>
      <c r="E282" s="31" t="s">
        <v>39</v>
      </c>
    </row>
    <row r="283" spans="1:5" ht="12.75">
      <c r="A283" t="s">
        <v>42</v>
      </c>
      <c r="E283" s="29" t="s">
        <v>39</v>
      </c>
    </row>
    <row r="284" spans="1:16" ht="12.75">
      <c r="A284" s="19" t="s">
        <v>34</v>
      </c>
      <c s="23" t="s">
        <v>546</v>
      </c>
      <c s="23" t="s">
        <v>963</v>
      </c>
      <c s="19" t="s">
        <v>39</v>
      </c>
      <c s="24" t="s">
        <v>964</v>
      </c>
      <c s="25" t="s">
        <v>59</v>
      </c>
      <c s="26">
        <v>1</v>
      </c>
      <c s="27">
        <v>0</v>
      </c>
      <c s="27">
        <f>ROUND(ROUND(H284,2)*ROUND(G284,3),2)</f>
      </c>
      <c r="O284">
        <f>(I284*21)/100</f>
      </c>
      <c t="s">
        <v>12</v>
      </c>
    </row>
    <row r="285" spans="1:5" ht="12.75">
      <c r="A285" s="28" t="s">
        <v>38</v>
      </c>
      <c r="E285" s="29" t="s">
        <v>39</v>
      </c>
    </row>
    <row r="286" spans="1:5" ht="12.75">
      <c r="A286" s="30" t="s">
        <v>40</v>
      </c>
      <c r="E286" s="31" t="s">
        <v>39</v>
      </c>
    </row>
    <row r="287" spans="1:5" ht="12.75">
      <c r="A287" t="s">
        <v>42</v>
      </c>
      <c r="E287" s="29" t="s">
        <v>39</v>
      </c>
    </row>
    <row r="288" spans="1:16" ht="12.75">
      <c r="A288" s="19" t="s">
        <v>34</v>
      </c>
      <c s="23" t="s">
        <v>396</v>
      </c>
      <c s="23" t="s">
        <v>965</v>
      </c>
      <c s="19" t="s">
        <v>39</v>
      </c>
      <c s="24" t="s">
        <v>966</v>
      </c>
      <c s="25" t="s">
        <v>540</v>
      </c>
      <c s="26">
        <v>1</v>
      </c>
      <c s="27">
        <v>0</v>
      </c>
      <c s="27">
        <f>ROUND(ROUND(H288,2)*ROUND(G288,3),2)</f>
      </c>
      <c r="O288">
        <f>(I288*21)/100</f>
      </c>
      <c t="s">
        <v>12</v>
      </c>
    </row>
    <row r="289" spans="1:5" ht="12.75">
      <c r="A289" s="28" t="s">
        <v>38</v>
      </c>
      <c r="E289" s="29" t="s">
        <v>39</v>
      </c>
    </row>
    <row r="290" spans="1:5" ht="12.75">
      <c r="A290" s="30" t="s">
        <v>40</v>
      </c>
      <c r="E290" s="31" t="s">
        <v>39</v>
      </c>
    </row>
    <row r="291" spans="1:5" ht="12.75">
      <c r="A291" t="s">
        <v>42</v>
      </c>
      <c r="E291" s="29" t="s">
        <v>39</v>
      </c>
    </row>
    <row r="292" spans="1:16" ht="12.75">
      <c r="A292" s="19" t="s">
        <v>34</v>
      </c>
      <c s="23" t="s">
        <v>400</v>
      </c>
      <c s="23" t="s">
        <v>832</v>
      </c>
      <c s="19" t="s">
        <v>39</v>
      </c>
      <c s="24" t="s">
        <v>833</v>
      </c>
      <c s="25" t="s">
        <v>49</v>
      </c>
      <c s="26">
        <v>13.914</v>
      </c>
      <c s="27">
        <v>0</v>
      </c>
      <c s="27">
        <f>ROUND(ROUND(H292,2)*ROUND(G292,3),2)</f>
      </c>
      <c r="O292">
        <f>(I292*21)/100</f>
      </c>
      <c t="s">
        <v>12</v>
      </c>
    </row>
    <row r="293" spans="1:5" ht="12.75">
      <c r="A293" s="28" t="s">
        <v>38</v>
      </c>
      <c r="E293" s="29" t="s">
        <v>39</v>
      </c>
    </row>
    <row r="294" spans="1:5" ht="12.75">
      <c r="A294" s="30" t="s">
        <v>40</v>
      </c>
      <c r="E294" s="31" t="s">
        <v>967</v>
      </c>
    </row>
    <row r="295" spans="1:5" ht="12.75">
      <c r="A295" t="s">
        <v>42</v>
      </c>
      <c r="E295" s="29" t="s">
        <v>39</v>
      </c>
    </row>
    <row r="296" spans="1:16" ht="12.75">
      <c r="A296" s="19" t="s">
        <v>34</v>
      </c>
      <c s="23" t="s">
        <v>607</v>
      </c>
      <c s="23" t="s">
        <v>837</v>
      </c>
      <c s="19" t="s">
        <v>39</v>
      </c>
      <c s="24" t="s">
        <v>838</v>
      </c>
      <c s="25" t="s">
        <v>839</v>
      </c>
      <c s="26">
        <v>1</v>
      </c>
      <c s="27">
        <v>0</v>
      </c>
      <c s="27">
        <f>ROUND(ROUND(H296,2)*ROUND(G296,3),2)</f>
      </c>
      <c r="O296">
        <f>(I296*21)/100</f>
      </c>
      <c t="s">
        <v>12</v>
      </c>
    </row>
    <row r="297" spans="1:5" ht="12.75">
      <c r="A297" s="28" t="s">
        <v>38</v>
      </c>
      <c r="E297" s="29" t="s">
        <v>39</v>
      </c>
    </row>
    <row r="298" spans="1:5" ht="12.75">
      <c r="A298" s="30" t="s">
        <v>40</v>
      </c>
      <c r="E298" s="31" t="s">
        <v>39</v>
      </c>
    </row>
    <row r="299" spans="1:5" ht="12.75">
      <c r="A299" t="s">
        <v>42</v>
      </c>
      <c r="E299" s="29" t="s">
        <v>39</v>
      </c>
    </row>
    <row r="300" spans="1:16" ht="12.75">
      <c r="A300" s="19" t="s">
        <v>34</v>
      </c>
      <c s="23" t="s">
        <v>968</v>
      </c>
      <c s="23" t="s">
        <v>846</v>
      </c>
      <c s="19" t="s">
        <v>39</v>
      </c>
      <c s="24" t="s">
        <v>969</v>
      </c>
      <c s="25" t="s">
        <v>59</v>
      </c>
      <c s="26">
        <v>2</v>
      </c>
      <c s="27">
        <v>0</v>
      </c>
      <c s="27">
        <f>ROUND(ROUND(H300,2)*ROUND(G300,3),2)</f>
      </c>
      <c r="O300">
        <f>(I300*21)/100</f>
      </c>
      <c t="s">
        <v>12</v>
      </c>
    </row>
    <row r="301" spans="1:5" ht="12.75">
      <c r="A301" s="28" t="s">
        <v>38</v>
      </c>
      <c r="E301" s="29" t="s">
        <v>39</v>
      </c>
    </row>
    <row r="302" spans="1:5" ht="12.75">
      <c r="A302" s="30" t="s">
        <v>40</v>
      </c>
      <c r="E302" s="31" t="s">
        <v>39</v>
      </c>
    </row>
    <row r="303" spans="1:5" ht="12.75">
      <c r="A303" t="s">
        <v>42</v>
      </c>
      <c r="E303" s="29" t="s">
        <v>39</v>
      </c>
    </row>
    <row r="304" spans="1:16" ht="12.75">
      <c r="A304" s="19" t="s">
        <v>34</v>
      </c>
      <c s="23" t="s">
        <v>970</v>
      </c>
      <c s="23" t="s">
        <v>971</v>
      </c>
      <c s="19" t="s">
        <v>39</v>
      </c>
      <c s="24" t="s">
        <v>972</v>
      </c>
      <c s="25" t="s">
        <v>168</v>
      </c>
      <c s="26">
        <v>13</v>
      </c>
      <c s="27">
        <v>0</v>
      </c>
      <c s="27">
        <f>ROUND(ROUND(H304,2)*ROUND(G304,3),2)</f>
      </c>
      <c r="O304">
        <f>(I304*21)/100</f>
      </c>
      <c t="s">
        <v>12</v>
      </c>
    </row>
    <row r="305" spans="1:5" ht="12.75">
      <c r="A305" s="28" t="s">
        <v>38</v>
      </c>
      <c r="E305" s="29" t="s">
        <v>39</v>
      </c>
    </row>
    <row r="306" spans="1:5" ht="12.75">
      <c r="A306" s="30" t="s">
        <v>40</v>
      </c>
      <c r="E306" s="31" t="s">
        <v>39</v>
      </c>
    </row>
    <row r="307" spans="1:5" ht="12.75">
      <c r="A307" t="s">
        <v>42</v>
      </c>
      <c r="E307" s="29" t="s">
        <v>39</v>
      </c>
    </row>
    <row r="308" spans="1:16" ht="12.75">
      <c r="A308" s="19" t="s">
        <v>34</v>
      </c>
      <c s="23" t="s">
        <v>973</v>
      </c>
      <c s="23" t="s">
        <v>974</v>
      </c>
      <c s="19" t="s">
        <v>39</v>
      </c>
      <c s="24" t="s">
        <v>975</v>
      </c>
      <c s="25" t="s">
        <v>168</v>
      </c>
      <c s="26">
        <v>10</v>
      </c>
      <c s="27">
        <v>0</v>
      </c>
      <c s="27">
        <f>ROUND(ROUND(H308,2)*ROUND(G308,3),2)</f>
      </c>
      <c r="O308">
        <f>(I308*21)/100</f>
      </c>
      <c t="s">
        <v>12</v>
      </c>
    </row>
    <row r="309" spans="1:5" ht="12.75">
      <c r="A309" s="28" t="s">
        <v>38</v>
      </c>
      <c r="E309" s="29" t="s">
        <v>39</v>
      </c>
    </row>
    <row r="310" spans="1:5" ht="12.75">
      <c r="A310" s="30" t="s">
        <v>40</v>
      </c>
      <c r="E310" s="31" t="s">
        <v>39</v>
      </c>
    </row>
    <row r="311" spans="1:5" ht="12.75">
      <c r="A311" t="s">
        <v>42</v>
      </c>
      <c r="E311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0+O8+O49+O54+O59+O64+O69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976</v>
      </c>
      <c s="36">
        <f>0+I8+I49+I54+I59+I64+I69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976</v>
      </c>
      <c s="5"/>
      <c s="14" t="s">
        <v>977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34</v>
      </c>
      <c s="23" t="s">
        <v>26</v>
      </c>
      <c s="23" t="s">
        <v>751</v>
      </c>
      <c s="19" t="s">
        <v>39</v>
      </c>
      <c s="24" t="s">
        <v>752</v>
      </c>
      <c s="25" t="s">
        <v>168</v>
      </c>
      <c s="26">
        <v>25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68</v>
      </c>
      <c s="23" t="s">
        <v>753</v>
      </c>
      <c s="19" t="s">
        <v>39</v>
      </c>
      <c s="24" t="s">
        <v>754</v>
      </c>
      <c s="25" t="s">
        <v>168</v>
      </c>
      <c s="26">
        <v>25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73</v>
      </c>
      <c s="23" t="s">
        <v>755</v>
      </c>
      <c s="19" t="s">
        <v>39</v>
      </c>
      <c s="24" t="s">
        <v>756</v>
      </c>
      <c s="25" t="s">
        <v>168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29</v>
      </c>
      <c s="23" t="s">
        <v>757</v>
      </c>
      <c s="19" t="s">
        <v>39</v>
      </c>
      <c s="24" t="s">
        <v>758</v>
      </c>
      <c s="25" t="s">
        <v>168</v>
      </c>
      <c s="26">
        <v>2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31</v>
      </c>
      <c s="23" t="s">
        <v>759</v>
      </c>
      <c s="19" t="s">
        <v>39</v>
      </c>
      <c s="24" t="s">
        <v>760</v>
      </c>
      <c s="25" t="s">
        <v>65</v>
      </c>
      <c s="26">
        <v>18.3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978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88</v>
      </c>
      <c s="23" t="s">
        <v>762</v>
      </c>
      <c s="19" t="s">
        <v>39</v>
      </c>
      <c s="24" t="s">
        <v>763</v>
      </c>
      <c s="25" t="s">
        <v>65</v>
      </c>
      <c s="26">
        <v>2.3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979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92</v>
      </c>
      <c s="23" t="s">
        <v>765</v>
      </c>
      <c s="19" t="s">
        <v>39</v>
      </c>
      <c s="24" t="s">
        <v>766</v>
      </c>
      <c s="25" t="s">
        <v>37</v>
      </c>
      <c s="26">
        <v>4.14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980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139</v>
      </c>
      <c s="23" t="s">
        <v>768</v>
      </c>
      <c s="19" t="s">
        <v>39</v>
      </c>
      <c s="24" t="s">
        <v>769</v>
      </c>
      <c s="25" t="s">
        <v>65</v>
      </c>
      <c s="26">
        <v>16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12.75">
      <c r="A39" s="30" t="s">
        <v>40</v>
      </c>
      <c r="E39" s="31" t="s">
        <v>981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144</v>
      </c>
      <c s="23" t="s">
        <v>771</v>
      </c>
      <c s="19" t="s">
        <v>39</v>
      </c>
      <c s="24" t="s">
        <v>772</v>
      </c>
      <c s="25" t="s">
        <v>65</v>
      </c>
      <c s="26">
        <v>1.8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982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254</v>
      </c>
      <c s="23" t="s">
        <v>774</v>
      </c>
      <c s="19" t="s">
        <v>39</v>
      </c>
      <c s="24" t="s">
        <v>775</v>
      </c>
      <c s="25" t="s">
        <v>37</v>
      </c>
      <c s="26">
        <v>3.091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776</v>
      </c>
    </row>
    <row r="47" spans="1:5" ht="12.75">
      <c r="A47" s="30" t="s">
        <v>40</v>
      </c>
      <c r="E47" s="31" t="s">
        <v>983</v>
      </c>
    </row>
    <row r="48" spans="1:5" ht="12.75">
      <c r="A48" t="s">
        <v>42</v>
      </c>
      <c r="E48" s="29" t="s">
        <v>39</v>
      </c>
    </row>
    <row r="49" spans="1:18" ht="12.75" customHeight="1">
      <c r="A49" s="5" t="s">
        <v>32</v>
      </c>
      <c s="5"/>
      <c s="34" t="s">
        <v>22</v>
      </c>
      <c s="5"/>
      <c s="21" t="s">
        <v>783</v>
      </c>
      <c s="5"/>
      <c s="5"/>
      <c s="5"/>
      <c s="35">
        <f>0+Q49</f>
      </c>
      <c r="O49">
        <f>0+R49</f>
      </c>
      <c r="Q49">
        <f>0+I50</f>
      </c>
      <c>
        <f>0+O50</f>
      </c>
    </row>
    <row r="50" spans="1:16" ht="12.75">
      <c r="A50" s="19" t="s">
        <v>34</v>
      </c>
      <c s="23" t="s">
        <v>248</v>
      </c>
      <c s="23" t="s">
        <v>784</v>
      </c>
      <c s="19" t="s">
        <v>39</v>
      </c>
      <c s="24" t="s">
        <v>785</v>
      </c>
      <c s="25" t="s">
        <v>65</v>
      </c>
      <c s="26">
        <v>0.5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2.75">
      <c r="A52" s="30" t="s">
        <v>40</v>
      </c>
      <c r="E52" s="31" t="s">
        <v>984</v>
      </c>
    </row>
    <row r="53" spans="1:5" ht="12.75">
      <c r="A53" t="s">
        <v>42</v>
      </c>
      <c r="E53" s="29" t="s">
        <v>39</v>
      </c>
    </row>
    <row r="54" spans="1:18" ht="12.75" customHeight="1">
      <c r="A54" s="5" t="s">
        <v>32</v>
      </c>
      <c s="5"/>
      <c s="34" t="s">
        <v>73</v>
      </c>
      <c s="5"/>
      <c s="21" t="s">
        <v>795</v>
      </c>
      <c s="5"/>
      <c s="5"/>
      <c s="5"/>
      <c s="35">
        <f>0+Q54</f>
      </c>
      <c r="O54">
        <f>0+R54</f>
      </c>
      <c r="Q54">
        <f>0+I55</f>
      </c>
      <c>
        <f>0+O55</f>
      </c>
    </row>
    <row r="55" spans="1:16" ht="12.75">
      <c r="A55" s="19" t="s">
        <v>34</v>
      </c>
      <c s="23" t="s">
        <v>478</v>
      </c>
      <c s="23" t="s">
        <v>871</v>
      </c>
      <c s="19" t="s">
        <v>39</v>
      </c>
      <c s="24" t="s">
        <v>872</v>
      </c>
      <c s="25" t="s">
        <v>168</v>
      </c>
      <c s="26">
        <v>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.75">
      <c r="A58" t="s">
        <v>42</v>
      </c>
      <c r="E58" s="29" t="s">
        <v>39</v>
      </c>
    </row>
    <row r="59" spans="1:18" ht="12.75" customHeight="1">
      <c r="A59" s="5" t="s">
        <v>32</v>
      </c>
      <c s="5"/>
      <c s="34" t="s">
        <v>799</v>
      </c>
      <c s="5"/>
      <c s="21" t="s">
        <v>800</v>
      </c>
      <c s="5"/>
      <c s="5"/>
      <c s="5"/>
      <c s="35">
        <f>0+Q59</f>
      </c>
      <c r="O59">
        <f>0+R59</f>
      </c>
      <c r="Q59">
        <f>0+I60</f>
      </c>
      <c>
        <f>0+O60</f>
      </c>
    </row>
    <row r="60" spans="1:16" ht="12.75">
      <c r="A60" s="19" t="s">
        <v>34</v>
      </c>
      <c s="23" t="s">
        <v>493</v>
      </c>
      <c s="23" t="s">
        <v>878</v>
      </c>
      <c s="19" t="s">
        <v>39</v>
      </c>
      <c s="24" t="s">
        <v>879</v>
      </c>
      <c s="25" t="s">
        <v>37</v>
      </c>
      <c s="26">
        <v>0.566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39</v>
      </c>
    </row>
    <row r="62" spans="1:5" ht="12.75">
      <c r="A62" s="30" t="s">
        <v>40</v>
      </c>
      <c r="E62" s="31" t="s">
        <v>39</v>
      </c>
    </row>
    <row r="63" spans="1:5" ht="12.75">
      <c r="A63" t="s">
        <v>42</v>
      </c>
      <c r="E63" s="29" t="s">
        <v>39</v>
      </c>
    </row>
    <row r="64" spans="1:18" ht="12.75" customHeight="1">
      <c r="A64" s="5" t="s">
        <v>32</v>
      </c>
      <c s="5"/>
      <c s="34" t="s">
        <v>880</v>
      </c>
      <c s="5"/>
      <c s="21" t="s">
        <v>373</v>
      </c>
      <c s="5"/>
      <c s="5"/>
      <c s="5"/>
      <c s="35">
        <f>0+Q64</f>
      </c>
      <c r="O64">
        <f>0+R64</f>
      </c>
      <c r="Q64">
        <f>0+I65</f>
      </c>
      <c>
        <f>0+O65</f>
      </c>
    </row>
    <row r="65" spans="1:16" ht="12.75">
      <c r="A65" s="19" t="s">
        <v>34</v>
      </c>
      <c s="23" t="s">
        <v>148</v>
      </c>
      <c s="23" t="s">
        <v>985</v>
      </c>
      <c s="19" t="s">
        <v>39</v>
      </c>
      <c s="24" t="s">
        <v>883</v>
      </c>
      <c s="25" t="s">
        <v>168</v>
      </c>
      <c s="26">
        <v>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39</v>
      </c>
    </row>
    <row r="67" spans="1:5" ht="12.75">
      <c r="A67" s="30" t="s">
        <v>40</v>
      </c>
      <c r="E67" s="31" t="s">
        <v>39</v>
      </c>
    </row>
    <row r="68" spans="1:5" ht="12.75">
      <c r="A68" t="s">
        <v>42</v>
      </c>
      <c r="E68" s="29" t="s">
        <v>39</v>
      </c>
    </row>
    <row r="69" spans="1:18" ht="12.75" customHeight="1">
      <c r="A69" s="5" t="s">
        <v>32</v>
      </c>
      <c s="5"/>
      <c s="34" t="s">
        <v>809</v>
      </c>
      <c s="5"/>
      <c s="21" t="s">
        <v>810</v>
      </c>
      <c s="5"/>
      <c s="5"/>
      <c s="5"/>
      <c s="35">
        <f>0+Q69</f>
      </c>
      <c r="O69">
        <f>0+R69</f>
      </c>
      <c r="Q69">
        <f>0+I70+I74+I78+I82+I86+I90+I94+I98+I102+I106+I110+I114+I118+I122+I126+I130+I134+I138+I142</f>
      </c>
      <c>
        <f>0+O70+O74+O78+O82+O86+O90+O94+O98+O102+O106+O110+O114+O118+O122+O126+O130+O134+O138+O142</f>
      </c>
    </row>
    <row r="70" spans="1:16" ht="12.75">
      <c r="A70" s="19" t="s">
        <v>34</v>
      </c>
      <c s="23" t="s">
        <v>18</v>
      </c>
      <c s="23" t="s">
        <v>986</v>
      </c>
      <c s="19" t="s">
        <v>39</v>
      </c>
      <c s="24" t="s">
        <v>987</v>
      </c>
      <c s="25" t="s">
        <v>540</v>
      </c>
      <c s="26">
        <v>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39</v>
      </c>
    </row>
    <row r="72" spans="1:5" ht="12.75">
      <c r="A72" s="30" t="s">
        <v>40</v>
      </c>
      <c r="E72" s="31" t="s">
        <v>39</v>
      </c>
    </row>
    <row r="73" spans="1:5" ht="12.75">
      <c r="A73" t="s">
        <v>42</v>
      </c>
      <c r="E73" s="29" t="s">
        <v>39</v>
      </c>
    </row>
    <row r="74" spans="1:16" ht="12.75">
      <c r="A74" s="19" t="s">
        <v>34</v>
      </c>
      <c s="23" t="s">
        <v>12</v>
      </c>
      <c s="23" t="s">
        <v>988</v>
      </c>
      <c s="19" t="s">
        <v>39</v>
      </c>
      <c s="24" t="s">
        <v>989</v>
      </c>
      <c s="25" t="s">
        <v>540</v>
      </c>
      <c s="26">
        <v>1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39</v>
      </c>
    </row>
    <row r="76" spans="1:5" ht="12.75">
      <c r="A76" s="30" t="s">
        <v>40</v>
      </c>
      <c r="E76" s="31" t="s">
        <v>39</v>
      </c>
    </row>
    <row r="77" spans="1:5" ht="12.75">
      <c r="A77" t="s">
        <v>42</v>
      </c>
      <c r="E77" s="29" t="s">
        <v>39</v>
      </c>
    </row>
    <row r="78" spans="1:16" ht="12.75">
      <c r="A78" s="19" t="s">
        <v>34</v>
      </c>
      <c s="23" t="s">
        <v>11</v>
      </c>
      <c s="23" t="s">
        <v>990</v>
      </c>
      <c s="19" t="s">
        <v>39</v>
      </c>
      <c s="24" t="s">
        <v>991</v>
      </c>
      <c s="25" t="s">
        <v>168</v>
      </c>
      <c s="26">
        <v>4.4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39</v>
      </c>
    </row>
    <row r="80" spans="1:5" ht="12.75">
      <c r="A80" s="30" t="s">
        <v>40</v>
      </c>
      <c r="E80" s="31" t="s">
        <v>992</v>
      </c>
    </row>
    <row r="81" spans="1:5" ht="12.75">
      <c r="A81" t="s">
        <v>42</v>
      </c>
      <c r="E81" s="29" t="s">
        <v>39</v>
      </c>
    </row>
    <row r="82" spans="1:16" ht="12.75">
      <c r="A82" s="19" t="s">
        <v>34</v>
      </c>
      <c s="23" t="s">
        <v>22</v>
      </c>
      <c s="23" t="s">
        <v>993</v>
      </c>
      <c s="19" t="s">
        <v>39</v>
      </c>
      <c s="24" t="s">
        <v>994</v>
      </c>
      <c s="25" t="s">
        <v>540</v>
      </c>
      <c s="26">
        <v>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39</v>
      </c>
    </row>
    <row r="84" spans="1:5" ht="12.75">
      <c r="A84" s="30" t="s">
        <v>40</v>
      </c>
      <c r="E84" s="31" t="s">
        <v>39</v>
      </c>
    </row>
    <row r="85" spans="1:5" ht="12.75">
      <c r="A85" t="s">
        <v>42</v>
      </c>
      <c r="E85" s="29" t="s">
        <v>39</v>
      </c>
    </row>
    <row r="86" spans="1:16" ht="12.75">
      <c r="A86" s="19" t="s">
        <v>34</v>
      </c>
      <c s="23" t="s">
        <v>24</v>
      </c>
      <c s="23" t="s">
        <v>995</v>
      </c>
      <c s="19" t="s">
        <v>39</v>
      </c>
      <c s="24" t="s">
        <v>996</v>
      </c>
      <c s="25" t="s">
        <v>540</v>
      </c>
      <c s="26">
        <v>1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39</v>
      </c>
    </row>
    <row r="88" spans="1:5" ht="12.75">
      <c r="A88" s="30" t="s">
        <v>40</v>
      </c>
      <c r="E88" s="31" t="s">
        <v>39</v>
      </c>
    </row>
    <row r="89" spans="1:5" ht="12.75">
      <c r="A89" t="s">
        <v>42</v>
      </c>
      <c r="E89" s="29" t="s">
        <v>39</v>
      </c>
    </row>
    <row r="90" spans="1:16" ht="12.75">
      <c r="A90" s="19" t="s">
        <v>34</v>
      </c>
      <c s="23" t="s">
        <v>152</v>
      </c>
      <c s="23" t="s">
        <v>921</v>
      </c>
      <c s="19" t="s">
        <v>39</v>
      </c>
      <c s="24" t="s">
        <v>922</v>
      </c>
      <c s="25" t="s">
        <v>430</v>
      </c>
      <c s="26">
        <v>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39</v>
      </c>
    </row>
    <row r="92" spans="1:5" ht="12.75">
      <c r="A92" s="30" t="s">
        <v>40</v>
      </c>
      <c r="E92" s="31" t="s">
        <v>39</v>
      </c>
    </row>
    <row r="93" spans="1:5" ht="12.75">
      <c r="A93" t="s">
        <v>42</v>
      </c>
      <c r="E93" s="29" t="s">
        <v>39</v>
      </c>
    </row>
    <row r="94" spans="1:16" ht="12.75">
      <c r="A94" s="19" t="s">
        <v>34</v>
      </c>
      <c s="23" t="s">
        <v>157</v>
      </c>
      <c s="23" t="s">
        <v>997</v>
      </c>
      <c s="19" t="s">
        <v>39</v>
      </c>
      <c s="24" t="s">
        <v>998</v>
      </c>
      <c s="25" t="s">
        <v>59</v>
      </c>
      <c s="26">
        <v>1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39</v>
      </c>
    </row>
    <row r="96" spans="1:5" ht="12.75">
      <c r="A96" s="30" t="s">
        <v>40</v>
      </c>
      <c r="E96" s="31" t="s">
        <v>39</v>
      </c>
    </row>
    <row r="97" spans="1:5" ht="12.75">
      <c r="A97" t="s">
        <v>42</v>
      </c>
      <c r="E97" s="29" t="s">
        <v>39</v>
      </c>
    </row>
    <row r="98" spans="1:16" ht="12.75">
      <c r="A98" s="19" t="s">
        <v>34</v>
      </c>
      <c s="23" t="s">
        <v>161</v>
      </c>
      <c s="23" t="s">
        <v>999</v>
      </c>
      <c s="19" t="s">
        <v>39</v>
      </c>
      <c s="24" t="s">
        <v>1000</v>
      </c>
      <c s="25" t="s">
        <v>59</v>
      </c>
      <c s="26">
        <v>1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12.75">
      <c r="A99" s="28" t="s">
        <v>38</v>
      </c>
      <c r="E99" s="29" t="s">
        <v>39</v>
      </c>
    </row>
    <row r="100" spans="1:5" ht="12.75">
      <c r="A100" s="30" t="s">
        <v>40</v>
      </c>
      <c r="E100" s="31" t="s">
        <v>39</v>
      </c>
    </row>
    <row r="101" spans="1:5" ht="12.75">
      <c r="A101" t="s">
        <v>42</v>
      </c>
      <c r="E101" s="29" t="s">
        <v>39</v>
      </c>
    </row>
    <row r="102" spans="1:16" ht="12.75">
      <c r="A102" s="19" t="s">
        <v>34</v>
      </c>
      <c s="23" t="s">
        <v>165</v>
      </c>
      <c s="23" t="s">
        <v>933</v>
      </c>
      <c s="19" t="s">
        <v>39</v>
      </c>
      <c s="24" t="s">
        <v>934</v>
      </c>
      <c s="25" t="s">
        <v>59</v>
      </c>
      <c s="26">
        <v>1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39</v>
      </c>
    </row>
    <row r="104" spans="1:5" ht="12.75">
      <c r="A104" s="30" t="s">
        <v>40</v>
      </c>
      <c r="E104" s="31" t="s">
        <v>39</v>
      </c>
    </row>
    <row r="105" spans="1:5" ht="12.75">
      <c r="A105" t="s">
        <v>42</v>
      </c>
      <c r="E105" s="29" t="s">
        <v>39</v>
      </c>
    </row>
    <row r="106" spans="1:16" ht="25.5">
      <c r="A106" s="19" t="s">
        <v>34</v>
      </c>
      <c s="23" t="s">
        <v>171</v>
      </c>
      <c s="23" t="s">
        <v>1001</v>
      </c>
      <c s="19" t="s">
        <v>39</v>
      </c>
      <c s="24" t="s">
        <v>1002</v>
      </c>
      <c s="25" t="s">
        <v>168</v>
      </c>
      <c s="26">
        <v>4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12.75">
      <c r="A107" s="28" t="s">
        <v>38</v>
      </c>
      <c r="E107" s="29" t="s">
        <v>39</v>
      </c>
    </row>
    <row r="108" spans="1:5" ht="12.75">
      <c r="A108" s="30" t="s">
        <v>40</v>
      </c>
      <c r="E108" s="31" t="s">
        <v>39</v>
      </c>
    </row>
    <row r="109" spans="1:5" ht="12.75">
      <c r="A109" t="s">
        <v>42</v>
      </c>
      <c r="E109" s="29" t="s">
        <v>39</v>
      </c>
    </row>
    <row r="110" spans="1:16" ht="25.5">
      <c r="A110" s="19" t="s">
        <v>34</v>
      </c>
      <c s="23" t="s">
        <v>227</v>
      </c>
      <c s="23" t="s">
        <v>1003</v>
      </c>
      <c s="19" t="s">
        <v>39</v>
      </c>
      <c s="24" t="s">
        <v>1004</v>
      </c>
      <c s="25" t="s">
        <v>59</v>
      </c>
      <c s="26">
        <v>3</v>
      </c>
      <c s="27">
        <v>0</v>
      </c>
      <c s="27">
        <f>ROUND(ROUND(H110,2)*ROUND(G110,3),2)</f>
      </c>
      <c r="O110">
        <f>(I110*21)/100</f>
      </c>
      <c t="s">
        <v>12</v>
      </c>
    </row>
    <row r="111" spans="1:5" ht="12.75">
      <c r="A111" s="28" t="s">
        <v>38</v>
      </c>
      <c r="E111" s="29" t="s">
        <v>39</v>
      </c>
    </row>
    <row r="112" spans="1:5" ht="12.75">
      <c r="A112" s="30" t="s">
        <v>40</v>
      </c>
      <c r="E112" s="31" t="s">
        <v>39</v>
      </c>
    </row>
    <row r="113" spans="1:5" ht="12.75">
      <c r="A113" t="s">
        <v>42</v>
      </c>
      <c r="E113" s="29" t="s">
        <v>39</v>
      </c>
    </row>
    <row r="114" spans="1:16" ht="12.75">
      <c r="A114" s="19" t="s">
        <v>34</v>
      </c>
      <c s="23" t="s">
        <v>231</v>
      </c>
      <c s="23" t="s">
        <v>824</v>
      </c>
      <c s="19" t="s">
        <v>39</v>
      </c>
      <c s="24" t="s">
        <v>825</v>
      </c>
      <c s="25" t="s">
        <v>49</v>
      </c>
      <c s="26">
        <v>1.846</v>
      </c>
      <c s="27">
        <v>0</v>
      </c>
      <c s="27">
        <f>ROUND(ROUND(H114,2)*ROUND(G114,3),2)</f>
      </c>
      <c r="O114">
        <f>(I114*21)/100</f>
      </c>
      <c t="s">
        <v>12</v>
      </c>
    </row>
    <row r="115" spans="1:5" ht="12.75">
      <c r="A115" s="28" t="s">
        <v>38</v>
      </c>
      <c r="E115" s="29" t="s">
        <v>39</v>
      </c>
    </row>
    <row r="116" spans="1:5" ht="12.75">
      <c r="A116" s="30" t="s">
        <v>40</v>
      </c>
      <c r="E116" s="31" t="s">
        <v>39</v>
      </c>
    </row>
    <row r="117" spans="1:5" ht="12.75">
      <c r="A117" t="s">
        <v>42</v>
      </c>
      <c r="E117" s="29" t="s">
        <v>39</v>
      </c>
    </row>
    <row r="118" spans="1:16" ht="12.75">
      <c r="A118" s="19" t="s">
        <v>34</v>
      </c>
      <c s="23" t="s">
        <v>237</v>
      </c>
      <c s="23" t="s">
        <v>1005</v>
      </c>
      <c s="19" t="s">
        <v>39</v>
      </c>
      <c s="24" t="s">
        <v>1006</v>
      </c>
      <c s="25" t="s">
        <v>168</v>
      </c>
      <c s="26">
        <v>4</v>
      </c>
      <c s="27">
        <v>0</v>
      </c>
      <c s="27">
        <f>ROUND(ROUND(H118,2)*ROUND(G118,3),2)</f>
      </c>
      <c r="O118">
        <f>(I118*21)/100</f>
      </c>
      <c t="s">
        <v>12</v>
      </c>
    </row>
    <row r="119" spans="1:5" ht="12.75">
      <c r="A119" s="28" t="s">
        <v>38</v>
      </c>
      <c r="E119" s="29" t="s">
        <v>39</v>
      </c>
    </row>
    <row r="120" spans="1:5" ht="12.75">
      <c r="A120" s="30" t="s">
        <v>40</v>
      </c>
      <c r="E120" s="31" t="s">
        <v>39</v>
      </c>
    </row>
    <row r="121" spans="1:5" ht="12.75">
      <c r="A121" t="s">
        <v>42</v>
      </c>
      <c r="E121" s="29" t="s">
        <v>39</v>
      </c>
    </row>
    <row r="122" spans="1:16" ht="12.75">
      <c r="A122" s="19" t="s">
        <v>34</v>
      </c>
      <c s="23" t="s">
        <v>244</v>
      </c>
      <c s="23" t="s">
        <v>955</v>
      </c>
      <c s="19" t="s">
        <v>39</v>
      </c>
      <c s="24" t="s">
        <v>956</v>
      </c>
      <c s="25" t="s">
        <v>168</v>
      </c>
      <c s="26">
        <v>4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39</v>
      </c>
    </row>
    <row r="124" spans="1:5" ht="12.75">
      <c r="A124" s="30" t="s">
        <v>40</v>
      </c>
      <c r="E124" s="31" t="s">
        <v>39</v>
      </c>
    </row>
    <row r="125" spans="1:5" ht="12.75">
      <c r="A125" t="s">
        <v>42</v>
      </c>
      <c r="E125" s="29" t="s">
        <v>39</v>
      </c>
    </row>
    <row r="126" spans="1:16" ht="12.75">
      <c r="A126" s="19" t="s">
        <v>34</v>
      </c>
      <c s="23" t="s">
        <v>259</v>
      </c>
      <c s="23" t="s">
        <v>832</v>
      </c>
      <c s="19" t="s">
        <v>39</v>
      </c>
      <c s="24" t="s">
        <v>833</v>
      </c>
      <c s="25" t="s">
        <v>49</v>
      </c>
      <c s="26">
        <v>1.846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39</v>
      </c>
    </row>
    <row r="128" spans="1:5" ht="12.75">
      <c r="A128" s="30" t="s">
        <v>40</v>
      </c>
      <c r="E128" s="31" t="s">
        <v>1007</v>
      </c>
    </row>
    <row r="129" spans="1:5" ht="12.75">
      <c r="A129" t="s">
        <v>42</v>
      </c>
      <c r="E129" s="29" t="s">
        <v>39</v>
      </c>
    </row>
    <row r="130" spans="1:16" ht="12.75">
      <c r="A130" s="19" t="s">
        <v>34</v>
      </c>
      <c s="23" t="s">
        <v>483</v>
      </c>
      <c s="23" t="s">
        <v>837</v>
      </c>
      <c s="19" t="s">
        <v>39</v>
      </c>
      <c s="24" t="s">
        <v>838</v>
      </c>
      <c s="25" t="s">
        <v>839</v>
      </c>
      <c s="26">
        <v>1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39</v>
      </c>
    </row>
    <row r="132" spans="1:5" ht="12.75">
      <c r="A132" s="30" t="s">
        <v>40</v>
      </c>
      <c r="E132" s="31" t="s">
        <v>39</v>
      </c>
    </row>
    <row r="133" spans="1:5" ht="12.75">
      <c r="A133" t="s">
        <v>42</v>
      </c>
      <c r="E133" s="29" t="s">
        <v>39</v>
      </c>
    </row>
    <row r="134" spans="1:16" ht="12.75">
      <c r="A134" s="19" t="s">
        <v>34</v>
      </c>
      <c s="23" t="s">
        <v>420</v>
      </c>
      <c s="23" t="s">
        <v>840</v>
      </c>
      <c s="19" t="s">
        <v>39</v>
      </c>
      <c s="24" t="s">
        <v>841</v>
      </c>
      <c s="25" t="s">
        <v>747</v>
      </c>
      <c s="26">
        <v>10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12.75">
      <c r="A135" s="28" t="s">
        <v>38</v>
      </c>
      <c r="E135" s="29" t="s">
        <v>39</v>
      </c>
    </row>
    <row r="136" spans="1:5" ht="12.75">
      <c r="A136" s="30" t="s">
        <v>40</v>
      </c>
      <c r="E136" s="31" t="s">
        <v>39</v>
      </c>
    </row>
    <row r="137" spans="1:5" ht="12.75">
      <c r="A137" t="s">
        <v>42</v>
      </c>
      <c r="E137" s="29" t="s">
        <v>39</v>
      </c>
    </row>
    <row r="138" spans="1:16" ht="12.75">
      <c r="A138" s="19" t="s">
        <v>34</v>
      </c>
      <c s="23" t="s">
        <v>488</v>
      </c>
      <c s="23" t="s">
        <v>842</v>
      </c>
      <c s="19" t="s">
        <v>39</v>
      </c>
      <c s="24" t="s">
        <v>843</v>
      </c>
      <c s="25" t="s">
        <v>747</v>
      </c>
      <c s="26">
        <v>15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39</v>
      </c>
    </row>
    <row r="140" spans="1:5" ht="12.75">
      <c r="A140" s="30" t="s">
        <v>40</v>
      </c>
      <c r="E140" s="31" t="s">
        <v>39</v>
      </c>
    </row>
    <row r="141" spans="1:5" ht="12.75">
      <c r="A141" t="s">
        <v>42</v>
      </c>
      <c r="E141" s="29" t="s">
        <v>39</v>
      </c>
    </row>
    <row r="142" spans="1:16" ht="12.75">
      <c r="A142" s="19" t="s">
        <v>34</v>
      </c>
      <c s="23" t="s">
        <v>497</v>
      </c>
      <c s="23" t="s">
        <v>974</v>
      </c>
      <c s="19" t="s">
        <v>39</v>
      </c>
      <c s="24" t="s">
        <v>975</v>
      </c>
      <c s="25" t="s">
        <v>168</v>
      </c>
      <c s="26">
        <v>2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39</v>
      </c>
    </row>
    <row r="144" spans="1:5" ht="12.75">
      <c r="A144" s="30" t="s">
        <v>40</v>
      </c>
      <c r="E144" s="31" t="s">
        <v>39</v>
      </c>
    </row>
    <row r="145" spans="1:5" ht="12.75">
      <c r="A145" t="s">
        <v>42</v>
      </c>
      <c r="E145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1008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1008</v>
      </c>
      <c s="5"/>
      <c s="14" t="s">
        <v>1009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1010</v>
      </c>
      <c s="19" t="s">
        <v>39</v>
      </c>
      <c s="24" t="s">
        <v>1011</v>
      </c>
      <c s="25" t="s">
        <v>49</v>
      </c>
      <c s="26">
        <v>1.28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38</v>
      </c>
      <c r="E10" s="29" t="s">
        <v>1012</v>
      </c>
    </row>
    <row r="11" spans="1:5" ht="12.75">
      <c r="A11" s="30" t="s">
        <v>40</v>
      </c>
      <c r="E11" s="31" t="s">
        <v>1013</v>
      </c>
    </row>
    <row r="12" spans="1:5" ht="38.25">
      <c r="A12" t="s">
        <v>42</v>
      </c>
      <c r="E12" s="29" t="s">
        <v>1014</v>
      </c>
    </row>
    <row r="13" spans="1:16" ht="12.75">
      <c r="A13" s="19" t="s">
        <v>34</v>
      </c>
      <c s="23" t="s">
        <v>12</v>
      </c>
      <c s="23" t="s">
        <v>1015</v>
      </c>
      <c s="19" t="s">
        <v>39</v>
      </c>
      <c s="24" t="s">
        <v>1016</v>
      </c>
      <c s="25" t="s">
        <v>49</v>
      </c>
      <c s="26">
        <v>12.8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1017</v>
      </c>
    </row>
    <row r="15" spans="1:5" ht="12.75">
      <c r="A15" s="30" t="s">
        <v>40</v>
      </c>
      <c r="E15" s="31" t="s">
        <v>1018</v>
      </c>
    </row>
    <row r="16" spans="1:5" ht="12.75">
      <c r="A16" t="s">
        <v>42</v>
      </c>
      <c r="E16" s="29" t="s">
        <v>1019</v>
      </c>
    </row>
    <row r="17" spans="1:16" ht="12.75">
      <c r="A17" s="19" t="s">
        <v>34</v>
      </c>
      <c s="23" t="s">
        <v>11</v>
      </c>
      <c s="23" t="s">
        <v>1020</v>
      </c>
      <c s="19" t="s">
        <v>39</v>
      </c>
      <c s="24" t="s">
        <v>1021</v>
      </c>
      <c s="25" t="s">
        <v>59</v>
      </c>
      <c s="26">
        <v>20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51">
      <c r="A18" s="28" t="s">
        <v>38</v>
      </c>
      <c r="E18" s="29" t="s">
        <v>1022</v>
      </c>
    </row>
    <row r="19" spans="1:5" ht="12.75">
      <c r="A19" s="30" t="s">
        <v>40</v>
      </c>
      <c r="E19" s="31" t="s">
        <v>1023</v>
      </c>
    </row>
    <row r="20" spans="1:5" ht="38.25">
      <c r="A20" t="s">
        <v>42</v>
      </c>
      <c r="E20" s="29" t="s">
        <v>1024</v>
      </c>
    </row>
    <row r="21" spans="1:16" ht="25.5">
      <c r="A21" s="19" t="s">
        <v>34</v>
      </c>
      <c s="23" t="s">
        <v>22</v>
      </c>
      <c s="23" t="s">
        <v>1025</v>
      </c>
      <c s="19" t="s">
        <v>39</v>
      </c>
      <c s="24" t="s">
        <v>1026</v>
      </c>
      <c s="25" t="s">
        <v>59</v>
      </c>
      <c s="26">
        <v>2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76.5">
      <c r="A22" s="28" t="s">
        <v>38</v>
      </c>
      <c r="E22" s="29" t="s">
        <v>1027</v>
      </c>
    </row>
    <row r="23" spans="1:5" ht="12.75">
      <c r="A23" s="30" t="s">
        <v>40</v>
      </c>
      <c r="E23" s="31" t="s">
        <v>1028</v>
      </c>
    </row>
    <row r="24" spans="1:5" ht="114.75">
      <c r="A24" t="s">
        <v>42</v>
      </c>
      <c r="E24" s="29" t="s">
        <v>1029</v>
      </c>
    </row>
    <row r="25" spans="1:16" ht="12.75">
      <c r="A25" s="19" t="s">
        <v>34</v>
      </c>
      <c s="23" t="s">
        <v>24</v>
      </c>
      <c s="23" t="s">
        <v>1030</v>
      </c>
      <c s="19" t="s">
        <v>39</v>
      </c>
      <c s="24" t="s">
        <v>1031</v>
      </c>
      <c s="25" t="s">
        <v>65</v>
      </c>
      <c s="26">
        <v>3.2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25.5">
      <c r="A26" s="28" t="s">
        <v>38</v>
      </c>
      <c r="E26" s="29" t="s">
        <v>1032</v>
      </c>
    </row>
    <row r="27" spans="1:5" ht="12.75">
      <c r="A27" s="30" t="s">
        <v>40</v>
      </c>
      <c r="E27" s="31" t="s">
        <v>1033</v>
      </c>
    </row>
    <row r="28" spans="1:5" ht="38.25">
      <c r="A28" t="s">
        <v>42</v>
      </c>
      <c r="E28" s="29" t="s">
        <v>1034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1035</v>
      </c>
      <c s="36">
        <f>0+I8+I17+I22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1035</v>
      </c>
      <c s="5"/>
      <c s="14" t="s">
        <v>1036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1037</v>
      </c>
      <c s="19" t="s">
        <v>39</v>
      </c>
      <c s="24" t="s">
        <v>1038</v>
      </c>
      <c s="25" t="s">
        <v>49</v>
      </c>
      <c s="26">
        <v>850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38</v>
      </c>
      <c r="E10" s="29" t="s">
        <v>1022</v>
      </c>
    </row>
    <row r="11" spans="1:5" ht="12.75">
      <c r="A11" s="30" t="s">
        <v>40</v>
      </c>
      <c r="E11" s="31" t="s">
        <v>1039</v>
      </c>
    </row>
    <row r="12" spans="1:5" ht="38.25">
      <c r="A12" t="s">
        <v>42</v>
      </c>
      <c r="E12" s="29" t="s">
        <v>1040</v>
      </c>
    </row>
    <row r="13" spans="1:16" ht="25.5">
      <c r="A13" s="19" t="s">
        <v>34</v>
      </c>
      <c s="23" t="s">
        <v>12</v>
      </c>
      <c s="23" t="s">
        <v>1041</v>
      </c>
      <c s="19" t="s">
        <v>180</v>
      </c>
      <c s="24" t="s">
        <v>1042</v>
      </c>
      <c s="25" t="s">
        <v>59</v>
      </c>
      <c s="26">
        <v>680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63.75">
      <c r="A14" s="28" t="s">
        <v>38</v>
      </c>
      <c r="E14" s="29" t="s">
        <v>1043</v>
      </c>
    </row>
    <row r="15" spans="1:5" ht="12.75">
      <c r="A15" s="30" t="s">
        <v>40</v>
      </c>
      <c r="E15" s="31" t="s">
        <v>1044</v>
      </c>
    </row>
    <row r="16" spans="1:5" ht="76.5">
      <c r="A16" t="s">
        <v>42</v>
      </c>
      <c r="E16" s="29" t="s">
        <v>1045</v>
      </c>
    </row>
    <row r="17" spans="1:18" ht="12.75" customHeight="1">
      <c r="A17" s="5" t="s">
        <v>32</v>
      </c>
      <c s="5"/>
      <c s="34" t="s">
        <v>12</v>
      </c>
      <c s="5"/>
      <c s="21" t="s">
        <v>1046</v>
      </c>
      <c s="5"/>
      <c s="5"/>
      <c s="5"/>
      <c s="35">
        <f>0+Q17</f>
      </c>
      <c r="O17">
        <f>0+R17</f>
      </c>
      <c r="Q17">
        <f>0+I18</f>
      </c>
      <c>
        <f>0+O18</f>
      </c>
    </row>
    <row r="18" spans="1:16" ht="12.75">
      <c r="A18" s="19" t="s">
        <v>34</v>
      </c>
      <c s="23" t="s">
        <v>11</v>
      </c>
      <c s="23" t="s">
        <v>1047</v>
      </c>
      <c s="19" t="s">
        <v>39</v>
      </c>
      <c s="24" t="s">
        <v>1048</v>
      </c>
      <c s="25" t="s">
        <v>49</v>
      </c>
      <c s="26">
        <v>440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1049</v>
      </c>
    </row>
    <row r="20" spans="1:5" ht="12.75">
      <c r="A20" s="30" t="s">
        <v>40</v>
      </c>
      <c r="E20" s="31" t="s">
        <v>1050</v>
      </c>
    </row>
    <row r="21" spans="1:5" ht="102">
      <c r="A21" t="s">
        <v>42</v>
      </c>
      <c r="E21" s="29" t="s">
        <v>1051</v>
      </c>
    </row>
    <row r="22" spans="1:18" ht="12.75" customHeight="1">
      <c r="A22" s="5" t="s">
        <v>32</v>
      </c>
      <c s="5"/>
      <c s="34" t="s">
        <v>22</v>
      </c>
      <c s="5"/>
      <c s="21" t="s">
        <v>783</v>
      </c>
      <c s="5"/>
      <c s="5"/>
      <c s="5"/>
      <c s="35">
        <f>0+Q22</f>
      </c>
      <c r="O22">
        <f>0+R22</f>
      </c>
      <c r="Q22">
        <f>0+I23+I27</f>
      </c>
      <c>
        <f>0+O23+O27</f>
      </c>
    </row>
    <row r="23" spans="1:16" ht="12.75">
      <c r="A23" s="19" t="s">
        <v>34</v>
      </c>
      <c s="23" t="s">
        <v>22</v>
      </c>
      <c s="23" t="s">
        <v>1052</v>
      </c>
      <c s="19" t="s">
        <v>39</v>
      </c>
      <c s="24" t="s">
        <v>1053</v>
      </c>
      <c s="25" t="s">
        <v>65</v>
      </c>
      <c s="26">
        <v>8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38.25">
      <c r="A24" s="28" t="s">
        <v>38</v>
      </c>
      <c r="E24" s="29" t="s">
        <v>1054</v>
      </c>
    </row>
    <row r="25" spans="1:5" ht="12.75">
      <c r="A25" s="30" t="s">
        <v>40</v>
      </c>
      <c r="E25" s="31" t="s">
        <v>1055</v>
      </c>
    </row>
    <row r="26" spans="1:5" ht="38.25">
      <c r="A26" t="s">
        <v>42</v>
      </c>
      <c r="E26" s="29" t="s">
        <v>1056</v>
      </c>
    </row>
    <row r="27" spans="1:16" ht="12.75">
      <c r="A27" s="19" t="s">
        <v>34</v>
      </c>
      <c s="23" t="s">
        <v>24</v>
      </c>
      <c s="23" t="s">
        <v>1057</v>
      </c>
      <c s="19" t="s">
        <v>39</v>
      </c>
      <c s="24" t="s">
        <v>1058</v>
      </c>
      <c s="25" t="s">
        <v>65</v>
      </c>
      <c s="26">
        <v>30.8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1059</v>
      </c>
    </row>
    <row r="29" spans="1:5" ht="12.75">
      <c r="A29" s="30" t="s">
        <v>40</v>
      </c>
      <c r="E29" s="31" t="s">
        <v>1060</v>
      </c>
    </row>
    <row r="30" spans="1:5" ht="38.25">
      <c r="A30" t="s">
        <v>42</v>
      </c>
      <c r="E30" s="29" t="s">
        <v>1061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1066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1062</v>
      </c>
      <c s="9" t="s">
        <v>1063</v>
      </c>
      <c s="1"/>
      <c s="10" t="s">
        <v>1064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1065</v>
      </c>
      <c s="12" t="s">
        <v>7</v>
      </c>
      <c s="13" t="s">
        <v>1066</v>
      </c>
      <c s="5"/>
      <c s="14" t="s">
        <v>1067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9" t="s">
        <v>34</v>
      </c>
      <c s="23" t="s">
        <v>18</v>
      </c>
      <c s="23" t="s">
        <v>1068</v>
      </c>
      <c s="19" t="s">
        <v>39</v>
      </c>
      <c s="24" t="s">
        <v>1069</v>
      </c>
      <c s="25" t="s">
        <v>592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1070</v>
      </c>
    </row>
    <row r="12" spans="1:5" ht="12.75">
      <c r="A12" s="30" t="s">
        <v>40</v>
      </c>
      <c r="E12" s="31" t="s">
        <v>39</v>
      </c>
    </row>
    <row r="13" spans="1:5" ht="12.75">
      <c r="A13" t="s">
        <v>42</v>
      </c>
      <c r="E13" s="29" t="s">
        <v>1071</v>
      </c>
    </row>
    <row r="14" spans="1:16" ht="12.75">
      <c r="A14" s="19" t="s">
        <v>34</v>
      </c>
      <c s="23" t="s">
        <v>12</v>
      </c>
      <c s="23" t="s">
        <v>1072</v>
      </c>
      <c s="19" t="s">
        <v>39</v>
      </c>
      <c s="24" t="s">
        <v>1073</v>
      </c>
      <c s="25" t="s">
        <v>592</v>
      </c>
      <c s="26">
        <v>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1074</v>
      </c>
    </row>
    <row r="16" spans="1:5" ht="12.75">
      <c r="A16" s="30" t="s">
        <v>40</v>
      </c>
      <c r="E16" s="31" t="s">
        <v>39</v>
      </c>
    </row>
    <row r="17" spans="1:5" ht="12.75">
      <c r="A17" t="s">
        <v>42</v>
      </c>
      <c r="E17" s="29" t="s">
        <v>1071</v>
      </c>
    </row>
    <row r="18" spans="1:16" ht="12.75">
      <c r="A18" s="19" t="s">
        <v>34</v>
      </c>
      <c s="23" t="s">
        <v>11</v>
      </c>
      <c s="23" t="s">
        <v>1075</v>
      </c>
      <c s="19" t="s">
        <v>39</v>
      </c>
      <c s="24" t="s">
        <v>1076</v>
      </c>
      <c s="25" t="s">
        <v>592</v>
      </c>
      <c s="26">
        <v>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1077</v>
      </c>
    </row>
    <row r="20" spans="1:5" ht="12.75">
      <c r="A20" s="30" t="s">
        <v>40</v>
      </c>
      <c r="E20" s="31" t="s">
        <v>39</v>
      </c>
    </row>
    <row r="21" spans="1:5" ht="63.75">
      <c r="A21" t="s">
        <v>42</v>
      </c>
      <c r="E21" s="29" t="s">
        <v>1078</v>
      </c>
    </row>
    <row r="22" spans="1:16" ht="12.75">
      <c r="A22" s="19" t="s">
        <v>34</v>
      </c>
      <c s="23" t="s">
        <v>22</v>
      </c>
      <c s="23" t="s">
        <v>1079</v>
      </c>
      <c s="19" t="s">
        <v>39</v>
      </c>
      <c s="24" t="s">
        <v>1080</v>
      </c>
      <c s="25" t="s">
        <v>592</v>
      </c>
      <c s="26">
        <v>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1081</v>
      </c>
    </row>
    <row r="24" spans="1:5" ht="12.75">
      <c r="A24" s="30" t="s">
        <v>40</v>
      </c>
      <c r="E24" s="31" t="s">
        <v>39</v>
      </c>
    </row>
    <row r="25" spans="1:5" ht="63.75">
      <c r="A25" t="s">
        <v>42</v>
      </c>
      <c r="E25" s="29" t="s">
        <v>1082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1083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1062</v>
      </c>
      <c s="9" t="s">
        <v>1063</v>
      </c>
      <c s="1"/>
      <c s="10" t="s">
        <v>1064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1065</v>
      </c>
      <c s="12" t="s">
        <v>7</v>
      </c>
      <c s="13" t="s">
        <v>1083</v>
      </c>
      <c s="5"/>
      <c s="14" t="s">
        <v>1067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9" t="s">
        <v>34</v>
      </c>
      <c s="23" t="s">
        <v>18</v>
      </c>
      <c s="23" t="s">
        <v>1084</v>
      </c>
      <c s="19" t="s">
        <v>180</v>
      </c>
      <c s="24" t="s">
        <v>1085</v>
      </c>
      <c s="25" t="s">
        <v>592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39</v>
      </c>
    </row>
    <row r="12" spans="1:5" ht="12.75">
      <c r="A12" s="30" t="s">
        <v>40</v>
      </c>
      <c r="E12" s="31" t="s">
        <v>39</v>
      </c>
    </row>
    <row r="13" spans="1:5" ht="12.75">
      <c r="A13" t="s">
        <v>42</v>
      </c>
      <c r="E13" s="29" t="s">
        <v>39</v>
      </c>
    </row>
    <row r="14" spans="1:16" ht="12.75">
      <c r="A14" s="19" t="s">
        <v>34</v>
      </c>
      <c s="23" t="s">
        <v>12</v>
      </c>
      <c s="23" t="s">
        <v>1086</v>
      </c>
      <c s="19" t="s">
        <v>180</v>
      </c>
      <c s="24" t="s">
        <v>1087</v>
      </c>
      <c s="25" t="s">
        <v>592</v>
      </c>
      <c s="26">
        <v>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39</v>
      </c>
    </row>
    <row r="16" spans="1:5" ht="12.75">
      <c r="A16" s="30" t="s">
        <v>40</v>
      </c>
      <c r="E16" s="31" t="s">
        <v>39</v>
      </c>
    </row>
    <row r="17" spans="1:5" ht="12.75">
      <c r="A17" t="s">
        <v>42</v>
      </c>
      <c r="E17" s="29" t="s">
        <v>39</v>
      </c>
    </row>
    <row r="18" spans="1:16" ht="12.75">
      <c r="A18" s="19" t="s">
        <v>34</v>
      </c>
      <c s="23" t="s">
        <v>11</v>
      </c>
      <c s="23" t="s">
        <v>1088</v>
      </c>
      <c s="19" t="s">
        <v>180</v>
      </c>
      <c s="24" t="s">
        <v>1089</v>
      </c>
      <c s="25" t="s">
        <v>592</v>
      </c>
      <c s="26">
        <v>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12.75">
      <c r="A20" s="30" t="s">
        <v>40</v>
      </c>
      <c r="E20" s="31" t="s">
        <v>39</v>
      </c>
    </row>
    <row r="21" spans="1:5" ht="12.75">
      <c r="A21" t="s">
        <v>42</v>
      </c>
      <c r="E21" s="29" t="s">
        <v>39</v>
      </c>
    </row>
    <row r="22" spans="1:16" ht="25.5">
      <c r="A22" s="19" t="s">
        <v>34</v>
      </c>
      <c s="23" t="s">
        <v>22</v>
      </c>
      <c s="23" t="s">
        <v>1090</v>
      </c>
      <c s="19" t="s">
        <v>180</v>
      </c>
      <c s="24" t="s">
        <v>1091</v>
      </c>
      <c s="25" t="s">
        <v>592</v>
      </c>
      <c s="26">
        <v>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12.75">
      <c r="A25" t="s">
        <v>42</v>
      </c>
      <c r="E25" s="29" t="s">
        <v>39</v>
      </c>
    </row>
    <row r="26" spans="1:16" ht="25.5">
      <c r="A26" s="19" t="s">
        <v>34</v>
      </c>
      <c s="23" t="s">
        <v>24</v>
      </c>
      <c s="23" t="s">
        <v>1092</v>
      </c>
      <c s="19" t="s">
        <v>180</v>
      </c>
      <c s="24" t="s">
        <v>1093</v>
      </c>
      <c s="25" t="s">
        <v>592</v>
      </c>
      <c s="26">
        <v>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1094</v>
      </c>
      <c s="19" t="s">
        <v>180</v>
      </c>
      <c s="24" t="s">
        <v>1095</v>
      </c>
      <c s="25" t="s">
        <v>592</v>
      </c>
      <c s="26">
        <v>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12.75">
      <c r="A33" t="s">
        <v>42</v>
      </c>
      <c r="E33" s="29" t="s">
        <v>39</v>
      </c>
    </row>
    <row r="34" spans="1:16" ht="12.75">
      <c r="A34" s="19" t="s">
        <v>34</v>
      </c>
      <c s="23" t="s">
        <v>68</v>
      </c>
      <c s="23" t="s">
        <v>1096</v>
      </c>
      <c s="19" t="s">
        <v>180</v>
      </c>
      <c s="24" t="s">
        <v>1097</v>
      </c>
      <c s="25" t="s">
        <v>592</v>
      </c>
      <c s="26">
        <v>1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12.75">
      <c r="A37" t="s">
        <v>42</v>
      </c>
      <c r="E37" s="29" t="s">
        <v>39</v>
      </c>
    </row>
    <row r="38" spans="1:16" ht="25.5">
      <c r="A38" s="19" t="s">
        <v>34</v>
      </c>
      <c s="23" t="s">
        <v>73</v>
      </c>
      <c s="23" t="s">
        <v>1098</v>
      </c>
      <c s="19" t="s">
        <v>180</v>
      </c>
      <c s="24" t="s">
        <v>1099</v>
      </c>
      <c s="25" t="s">
        <v>592</v>
      </c>
      <c s="26">
        <v>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12.75">
      <c r="A40" s="30" t="s">
        <v>40</v>
      </c>
      <c r="E40" s="31" t="s">
        <v>39</v>
      </c>
    </row>
    <row r="41" spans="1:5" ht="12.75">
      <c r="A41" t="s">
        <v>42</v>
      </c>
      <c r="E41" s="29" t="s">
        <v>39</v>
      </c>
    </row>
    <row r="42" spans="1:16" ht="25.5">
      <c r="A42" s="19" t="s">
        <v>34</v>
      </c>
      <c s="23" t="s">
        <v>29</v>
      </c>
      <c s="23" t="s">
        <v>1100</v>
      </c>
      <c s="19" t="s">
        <v>180</v>
      </c>
      <c s="24" t="s">
        <v>1101</v>
      </c>
      <c s="25" t="s">
        <v>592</v>
      </c>
      <c s="26">
        <v>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12.75">
      <c r="A44" s="30" t="s">
        <v>40</v>
      </c>
      <c r="E44" s="31" t="s">
        <v>39</v>
      </c>
    </row>
    <row r="45" spans="1:5" ht="12.75">
      <c r="A45" t="s">
        <v>42</v>
      </c>
      <c r="E45" s="29" t="s">
        <v>39</v>
      </c>
    </row>
    <row r="46" spans="1:16" ht="12.75">
      <c r="A46" s="19" t="s">
        <v>34</v>
      </c>
      <c s="23" t="s">
        <v>31</v>
      </c>
      <c s="23" t="s">
        <v>1102</v>
      </c>
      <c s="19" t="s">
        <v>180</v>
      </c>
      <c s="24" t="s">
        <v>1103</v>
      </c>
      <c s="25" t="s">
        <v>592</v>
      </c>
      <c s="26">
        <v>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39</v>
      </c>
    </row>
    <row r="49" spans="1:5" ht="12.75">
      <c r="A49" t="s">
        <v>42</v>
      </c>
      <c r="E49" s="29" t="s">
        <v>39</v>
      </c>
    </row>
    <row r="50" spans="1:16" ht="12.75">
      <c r="A50" s="19" t="s">
        <v>34</v>
      </c>
      <c s="23" t="s">
        <v>88</v>
      </c>
      <c s="23" t="s">
        <v>1104</v>
      </c>
      <c s="19" t="s">
        <v>180</v>
      </c>
      <c s="24" t="s">
        <v>1105</v>
      </c>
      <c s="25" t="s">
        <v>592</v>
      </c>
      <c s="26">
        <v>1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2.75">
      <c r="A52" s="30" t="s">
        <v>40</v>
      </c>
      <c r="E52" s="31" t="s">
        <v>39</v>
      </c>
    </row>
    <row r="53" spans="1:5" ht="12.75">
      <c r="A53" t="s">
        <v>42</v>
      </c>
      <c r="E53" s="29" t="s">
        <v>39</v>
      </c>
    </row>
    <row r="54" spans="1:16" ht="12.75">
      <c r="A54" s="19" t="s">
        <v>34</v>
      </c>
      <c s="23" t="s">
        <v>92</v>
      </c>
      <c s="23" t="s">
        <v>1106</v>
      </c>
      <c s="19" t="s">
        <v>180</v>
      </c>
      <c s="24" t="s">
        <v>1107</v>
      </c>
      <c s="25" t="s">
        <v>592</v>
      </c>
      <c s="26">
        <v>1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12.75">
      <c r="A56" s="30" t="s">
        <v>40</v>
      </c>
      <c r="E56" s="31" t="s">
        <v>39</v>
      </c>
    </row>
    <row r="57" spans="1:5" ht="12.75">
      <c r="A57" t="s">
        <v>42</v>
      </c>
      <c r="E57" s="29" t="s">
        <v>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0+O8+O17+O46+O71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</v>
      </c>
      <c s="36">
        <f>0+I8+I17+I46+I71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97</v>
      </c>
      <c s="5"/>
      <c s="14" t="s">
        <v>98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280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99</v>
      </c>
    </row>
    <row r="11" spans="1:5" ht="51">
      <c r="A11" s="30" t="s">
        <v>40</v>
      </c>
      <c r="E11" s="31" t="s">
        <v>100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101</v>
      </c>
      <c s="19" t="s">
        <v>39</v>
      </c>
      <c s="24" t="s">
        <v>102</v>
      </c>
      <c s="25" t="s">
        <v>37</v>
      </c>
      <c s="26">
        <v>42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25.5">
      <c r="A15" s="30" t="s">
        <v>40</v>
      </c>
      <c r="E15" s="31" t="s">
        <v>103</v>
      </c>
    </row>
    <row r="16" spans="1:5" ht="25.5">
      <c r="A16" t="s">
        <v>42</v>
      </c>
      <c r="E16" s="29" t="s">
        <v>104</v>
      </c>
    </row>
    <row r="17" spans="1:18" ht="12.75" customHeight="1">
      <c r="A17" s="5" t="s">
        <v>32</v>
      </c>
      <c s="5"/>
      <c s="34" t="s">
        <v>18</v>
      </c>
      <c s="5"/>
      <c s="21" t="s">
        <v>46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34</v>
      </c>
      <c s="23" t="s">
        <v>11</v>
      </c>
      <c s="23" t="s">
        <v>105</v>
      </c>
      <c s="19" t="s">
        <v>18</v>
      </c>
      <c s="24" t="s">
        <v>106</v>
      </c>
      <c s="25" t="s">
        <v>65</v>
      </c>
      <c s="26">
        <v>257.9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89.25">
      <c r="A20" s="30" t="s">
        <v>40</v>
      </c>
      <c r="E20" s="31" t="s">
        <v>107</v>
      </c>
    </row>
    <row r="21" spans="1:5" ht="25.5">
      <c r="A21" t="s">
        <v>42</v>
      </c>
      <c r="E21" s="29" t="s">
        <v>108</v>
      </c>
    </row>
    <row r="22" spans="1:16" ht="12.75">
      <c r="A22" s="19" t="s">
        <v>34</v>
      </c>
      <c s="23" t="s">
        <v>22</v>
      </c>
      <c s="23" t="s">
        <v>105</v>
      </c>
      <c s="19" t="s">
        <v>12</v>
      </c>
      <c s="24" t="s">
        <v>106</v>
      </c>
      <c s="25" t="s">
        <v>65</v>
      </c>
      <c s="26">
        <v>33.5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25.5">
      <c r="A24" s="30" t="s">
        <v>40</v>
      </c>
      <c r="E24" s="31" t="s">
        <v>109</v>
      </c>
    </row>
    <row r="25" spans="1:5" ht="63.75">
      <c r="A25" t="s">
        <v>42</v>
      </c>
      <c r="E25" s="29" t="s">
        <v>110</v>
      </c>
    </row>
    <row r="26" spans="1:16" ht="12.75">
      <c r="A26" s="19" t="s">
        <v>34</v>
      </c>
      <c s="23" t="s">
        <v>24</v>
      </c>
      <c s="23" t="s">
        <v>111</v>
      </c>
      <c s="19" t="s">
        <v>39</v>
      </c>
      <c s="24" t="s">
        <v>112</v>
      </c>
      <c s="25" t="s">
        <v>65</v>
      </c>
      <c s="26">
        <v>140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54</v>
      </c>
    </row>
    <row r="28" spans="1:5" ht="63.75">
      <c r="A28" s="30" t="s">
        <v>40</v>
      </c>
      <c r="E28" s="31" t="s">
        <v>113</v>
      </c>
    </row>
    <row r="29" spans="1:5" ht="369.75">
      <c r="A29" t="s">
        <v>42</v>
      </c>
      <c r="E29" s="29" t="s">
        <v>114</v>
      </c>
    </row>
    <row r="30" spans="1:16" ht="12.75">
      <c r="A30" s="19" t="s">
        <v>34</v>
      </c>
      <c s="23" t="s">
        <v>26</v>
      </c>
      <c s="23" t="s">
        <v>115</v>
      </c>
      <c s="19" t="s">
        <v>39</v>
      </c>
      <c s="24" t="s">
        <v>116</v>
      </c>
      <c s="25" t="s">
        <v>65</v>
      </c>
      <c s="26">
        <v>30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25.5">
      <c r="A32" s="30" t="s">
        <v>40</v>
      </c>
      <c r="E32" s="31" t="s">
        <v>117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68</v>
      </c>
      <c s="23" t="s">
        <v>69</v>
      </c>
      <c s="19" t="s">
        <v>39</v>
      </c>
      <c s="24" t="s">
        <v>70</v>
      </c>
      <c s="25" t="s">
        <v>65</v>
      </c>
      <c s="26">
        <v>140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191.25">
      <c r="A37" t="s">
        <v>42</v>
      </c>
      <c r="E37" s="29" t="s">
        <v>72</v>
      </c>
    </row>
    <row r="38" spans="1:16" ht="12.75">
      <c r="A38" s="19" t="s">
        <v>34</v>
      </c>
      <c s="23" t="s">
        <v>73</v>
      </c>
      <c s="23" t="s">
        <v>119</v>
      </c>
      <c s="19" t="s">
        <v>39</v>
      </c>
      <c s="24" t="s">
        <v>120</v>
      </c>
      <c s="25" t="s">
        <v>65</v>
      </c>
      <c s="26">
        <v>30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121</v>
      </c>
    </row>
    <row r="41" spans="1:5" ht="38.25">
      <c r="A41" t="s">
        <v>42</v>
      </c>
      <c r="E41" s="29" t="s">
        <v>122</v>
      </c>
    </row>
    <row r="42" spans="1:16" ht="12.75">
      <c r="A42" s="19" t="s">
        <v>34</v>
      </c>
      <c s="23" t="s">
        <v>29</v>
      </c>
      <c s="23" t="s">
        <v>123</v>
      </c>
      <c s="19" t="s">
        <v>39</v>
      </c>
      <c s="24" t="s">
        <v>124</v>
      </c>
      <c s="25" t="s">
        <v>49</v>
      </c>
      <c s="26">
        <v>300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25.5">
      <c r="A44" s="30" t="s">
        <v>40</v>
      </c>
      <c r="E44" s="31" t="s">
        <v>125</v>
      </c>
    </row>
    <row r="45" spans="1:5" ht="25.5">
      <c r="A45" t="s">
        <v>42</v>
      </c>
      <c r="E45" s="29" t="s">
        <v>126</v>
      </c>
    </row>
    <row r="46" spans="1:18" ht="12.75" customHeight="1">
      <c r="A46" s="5" t="s">
        <v>32</v>
      </c>
      <c s="5"/>
      <c s="34" t="s">
        <v>24</v>
      </c>
      <c s="5"/>
      <c s="21" t="s">
        <v>127</v>
      </c>
      <c s="5"/>
      <c s="5"/>
      <c s="5"/>
      <c s="35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31</v>
      </c>
      <c s="23" t="s">
        <v>128</v>
      </c>
      <c s="19" t="s">
        <v>39</v>
      </c>
      <c s="24" t="s">
        <v>129</v>
      </c>
      <c s="25" t="s">
        <v>65</v>
      </c>
      <c s="26">
        <v>33.5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51">
      <c r="A49" s="30" t="s">
        <v>40</v>
      </c>
      <c r="E49" s="31" t="s">
        <v>130</v>
      </c>
    </row>
    <row r="50" spans="1:5" ht="102">
      <c r="A50" t="s">
        <v>42</v>
      </c>
      <c r="E50" s="29" t="s">
        <v>131</v>
      </c>
    </row>
    <row r="51" spans="1:16" ht="12.75">
      <c r="A51" s="19" t="s">
        <v>34</v>
      </c>
      <c s="23" t="s">
        <v>88</v>
      </c>
      <c s="23" t="s">
        <v>132</v>
      </c>
      <c s="19" t="s">
        <v>39</v>
      </c>
      <c s="24" t="s">
        <v>133</v>
      </c>
      <c s="25" t="s">
        <v>49</v>
      </c>
      <c s="26">
        <v>1520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38.25">
      <c r="A53" s="30" t="s">
        <v>40</v>
      </c>
      <c r="E53" s="31" t="s">
        <v>134</v>
      </c>
    </row>
    <row r="54" spans="1:5" ht="51">
      <c r="A54" t="s">
        <v>42</v>
      </c>
      <c r="E54" s="29" t="s">
        <v>135</v>
      </c>
    </row>
    <row r="55" spans="1:16" ht="12.75">
      <c r="A55" s="19" t="s">
        <v>34</v>
      </c>
      <c s="23" t="s">
        <v>92</v>
      </c>
      <c s="23" t="s">
        <v>136</v>
      </c>
      <c s="19" t="s">
        <v>39</v>
      </c>
      <c s="24" t="s">
        <v>137</v>
      </c>
      <c s="25" t="s">
        <v>49</v>
      </c>
      <c s="26">
        <v>3005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38.25">
      <c r="A57" s="30" t="s">
        <v>40</v>
      </c>
      <c r="E57" s="31" t="s">
        <v>138</v>
      </c>
    </row>
    <row r="58" spans="1:5" ht="51">
      <c r="A58" t="s">
        <v>42</v>
      </c>
      <c r="E58" s="29" t="s">
        <v>135</v>
      </c>
    </row>
    <row r="59" spans="1:16" ht="12.75">
      <c r="A59" s="19" t="s">
        <v>34</v>
      </c>
      <c s="23" t="s">
        <v>139</v>
      </c>
      <c s="23" t="s">
        <v>140</v>
      </c>
      <c s="19" t="s">
        <v>39</v>
      </c>
      <c s="24" t="s">
        <v>141</v>
      </c>
      <c s="25" t="s">
        <v>49</v>
      </c>
      <c s="26">
        <v>1485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38.25">
      <c r="A61" s="30" t="s">
        <v>40</v>
      </c>
      <c r="E61" s="31" t="s">
        <v>142</v>
      </c>
    </row>
    <row r="62" spans="1:5" ht="140.25">
      <c r="A62" t="s">
        <v>42</v>
      </c>
      <c r="E62" s="29" t="s">
        <v>143</v>
      </c>
    </row>
    <row r="63" spans="1:16" ht="12.75">
      <c r="A63" s="19" t="s">
        <v>34</v>
      </c>
      <c s="23" t="s">
        <v>144</v>
      </c>
      <c s="23" t="s">
        <v>145</v>
      </c>
      <c s="19" t="s">
        <v>39</v>
      </c>
      <c s="24" t="s">
        <v>146</v>
      </c>
      <c s="25" t="s">
        <v>49</v>
      </c>
      <c s="26">
        <v>1520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38.25">
      <c r="A65" s="30" t="s">
        <v>40</v>
      </c>
      <c r="E65" s="31" t="s">
        <v>147</v>
      </c>
    </row>
    <row r="66" spans="1:5" ht="140.25">
      <c r="A66" t="s">
        <v>42</v>
      </c>
      <c r="E66" s="29" t="s">
        <v>143</v>
      </c>
    </row>
    <row r="67" spans="1:16" ht="12.75">
      <c r="A67" s="19" t="s">
        <v>34</v>
      </c>
      <c s="23" t="s">
        <v>148</v>
      </c>
      <c s="23" t="s">
        <v>149</v>
      </c>
      <c s="19" t="s">
        <v>39</v>
      </c>
      <c s="24" t="s">
        <v>150</v>
      </c>
      <c s="25" t="s">
        <v>49</v>
      </c>
      <c s="26">
        <v>1457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38.25">
      <c r="A69" s="30" t="s">
        <v>40</v>
      </c>
      <c r="E69" s="31" t="s">
        <v>151</v>
      </c>
    </row>
    <row r="70" spans="1:5" ht="140.25">
      <c r="A70" t="s">
        <v>42</v>
      </c>
      <c r="E70" s="29" t="s">
        <v>143</v>
      </c>
    </row>
    <row r="71" spans="1:18" ht="12.75" customHeight="1">
      <c r="A71" s="5" t="s">
        <v>32</v>
      </c>
      <c s="5"/>
      <c s="34" t="s">
        <v>29</v>
      </c>
      <c s="5"/>
      <c s="21" t="s">
        <v>82</v>
      </c>
      <c s="5"/>
      <c s="5"/>
      <c s="5"/>
      <c s="35">
        <f>0+Q71</f>
      </c>
      <c r="O71">
        <f>0+R71</f>
      </c>
      <c r="Q71">
        <f>0+I72+I76+I80+I84+I88</f>
      </c>
      <c>
        <f>0+O72+O76+O80+O84+O88</f>
      </c>
    </row>
    <row r="72" spans="1:16" ht="25.5">
      <c r="A72" s="19" t="s">
        <v>34</v>
      </c>
      <c s="23" t="s">
        <v>152</v>
      </c>
      <c s="23" t="s">
        <v>153</v>
      </c>
      <c s="19" t="s">
        <v>39</v>
      </c>
      <c s="24" t="s">
        <v>154</v>
      </c>
      <c s="25" t="s">
        <v>49</v>
      </c>
      <c s="26">
        <v>166.825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39</v>
      </c>
    </row>
    <row r="74" spans="1:5" ht="89.25">
      <c r="A74" s="30" t="s">
        <v>40</v>
      </c>
      <c r="E74" s="31" t="s">
        <v>155</v>
      </c>
    </row>
    <row r="75" spans="1:5" ht="38.25">
      <c r="A75" t="s">
        <v>42</v>
      </c>
      <c r="E75" s="29" t="s">
        <v>156</v>
      </c>
    </row>
    <row r="76" spans="1:16" ht="25.5">
      <c r="A76" s="19" t="s">
        <v>34</v>
      </c>
      <c s="23" t="s">
        <v>157</v>
      </c>
      <c s="23" t="s">
        <v>158</v>
      </c>
      <c s="19" t="s">
        <v>39</v>
      </c>
      <c s="24" t="s">
        <v>159</v>
      </c>
      <c s="25" t="s">
        <v>49</v>
      </c>
      <c s="26">
        <v>70.45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39</v>
      </c>
    </row>
    <row r="78" spans="1:5" ht="51">
      <c r="A78" s="30" t="s">
        <v>40</v>
      </c>
      <c r="E78" s="31" t="s">
        <v>160</v>
      </c>
    </row>
    <row r="79" spans="1:5" ht="38.25">
      <c r="A79" t="s">
        <v>42</v>
      </c>
      <c r="E79" s="29" t="s">
        <v>156</v>
      </c>
    </row>
    <row r="80" spans="1:16" ht="25.5">
      <c r="A80" s="19" t="s">
        <v>34</v>
      </c>
      <c s="23" t="s">
        <v>161</v>
      </c>
      <c s="23" t="s">
        <v>162</v>
      </c>
      <c s="19" t="s">
        <v>39</v>
      </c>
      <c s="24" t="s">
        <v>163</v>
      </c>
      <c s="25" t="s">
        <v>49</v>
      </c>
      <c s="26">
        <v>96.375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39</v>
      </c>
    </row>
    <row r="82" spans="1:5" ht="63.75">
      <c r="A82" s="30" t="s">
        <v>40</v>
      </c>
      <c r="E82" s="31" t="s">
        <v>164</v>
      </c>
    </row>
    <row r="83" spans="1:5" ht="38.25">
      <c r="A83" t="s">
        <v>42</v>
      </c>
      <c r="E83" s="29" t="s">
        <v>156</v>
      </c>
    </row>
    <row r="84" spans="1:16" ht="12.75">
      <c r="A84" s="19" t="s">
        <v>34</v>
      </c>
      <c s="23" t="s">
        <v>165</v>
      </c>
      <c s="23" t="s">
        <v>166</v>
      </c>
      <c s="19" t="s">
        <v>39</v>
      </c>
      <c s="24" t="s">
        <v>167</v>
      </c>
      <c s="25" t="s">
        <v>168</v>
      </c>
      <c s="26">
        <v>12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39</v>
      </c>
    </row>
    <row r="86" spans="1:5" ht="25.5">
      <c r="A86" s="30" t="s">
        <v>40</v>
      </c>
      <c r="E86" s="31" t="s">
        <v>169</v>
      </c>
    </row>
    <row r="87" spans="1:5" ht="25.5">
      <c r="A87" t="s">
        <v>42</v>
      </c>
      <c r="E87" s="29" t="s">
        <v>170</v>
      </c>
    </row>
    <row r="88" spans="1:16" ht="12.75">
      <c r="A88" s="19" t="s">
        <v>34</v>
      </c>
      <c s="23" t="s">
        <v>171</v>
      </c>
      <c s="23" t="s">
        <v>172</v>
      </c>
      <c s="19" t="s">
        <v>39</v>
      </c>
      <c s="24" t="s">
        <v>173</v>
      </c>
      <c s="25" t="s">
        <v>168</v>
      </c>
      <c s="26">
        <v>12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39</v>
      </c>
    </row>
    <row r="90" spans="1:5" ht="25.5">
      <c r="A90" s="30" t="s">
        <v>40</v>
      </c>
      <c r="E90" s="31" t="s">
        <v>169</v>
      </c>
    </row>
    <row r="91" spans="1:5" ht="38.25">
      <c r="A91" t="s">
        <v>42</v>
      </c>
      <c r="E91" s="29" t="s">
        <v>174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0+O8+O25+O62+O99+O112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175</v>
      </c>
      <c s="36">
        <f>0+I8+I25+I62+I99+I112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175</v>
      </c>
      <c s="5"/>
      <c s="14" t="s">
        <v>176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1.38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25.5">
      <c r="A11" s="30" t="s">
        <v>40</v>
      </c>
      <c r="E11" s="31" t="s">
        <v>177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130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99</v>
      </c>
    </row>
    <row r="15" spans="1:5" ht="51">
      <c r="A15" s="30" t="s">
        <v>40</v>
      </c>
      <c r="E15" s="31" t="s">
        <v>178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179</v>
      </c>
      <c s="19" t="s">
        <v>180</v>
      </c>
      <c s="24" t="s">
        <v>181</v>
      </c>
      <c s="25" t="s">
        <v>37</v>
      </c>
      <c s="26">
        <v>29.75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25.5">
      <c r="A19" s="30" t="s">
        <v>40</v>
      </c>
      <c r="E19" s="31" t="s">
        <v>182</v>
      </c>
    </row>
    <row r="20" spans="1:5" ht="25.5">
      <c r="A20" t="s">
        <v>42</v>
      </c>
      <c r="E20" s="29" t="s">
        <v>183</v>
      </c>
    </row>
    <row r="21" spans="1:16" ht="12.75">
      <c r="A21" s="19" t="s">
        <v>34</v>
      </c>
      <c s="23" t="s">
        <v>22</v>
      </c>
      <c s="23" t="s">
        <v>101</v>
      </c>
      <c s="19" t="s">
        <v>39</v>
      </c>
      <c s="24" t="s">
        <v>102</v>
      </c>
      <c s="25" t="s">
        <v>37</v>
      </c>
      <c s="26">
        <v>0.98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25.5">
      <c r="A23" s="30" t="s">
        <v>40</v>
      </c>
      <c r="E23" s="31" t="s">
        <v>184</v>
      </c>
    </row>
    <row r="24" spans="1:5" ht="25.5">
      <c r="A24" t="s">
        <v>42</v>
      </c>
      <c r="E24" s="29" t="s">
        <v>104</v>
      </c>
    </row>
    <row r="25" spans="1:18" ht="12.75" customHeight="1">
      <c r="A25" s="5" t="s">
        <v>32</v>
      </c>
      <c s="5"/>
      <c s="34" t="s">
        <v>18</v>
      </c>
      <c s="5"/>
      <c s="21" t="s">
        <v>46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9" t="s">
        <v>34</v>
      </c>
      <c s="23" t="s">
        <v>24</v>
      </c>
      <c s="23" t="s">
        <v>185</v>
      </c>
      <c s="19" t="s">
        <v>39</v>
      </c>
      <c s="24" t="s">
        <v>186</v>
      </c>
      <c s="25" t="s">
        <v>65</v>
      </c>
      <c s="26">
        <v>0.54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51">
      <c r="A28" s="30" t="s">
        <v>40</v>
      </c>
      <c r="E28" s="31" t="s">
        <v>187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188</v>
      </c>
      <c s="19" t="s">
        <v>39</v>
      </c>
      <c s="24" t="s">
        <v>189</v>
      </c>
      <c s="25" t="s">
        <v>168</v>
      </c>
      <c s="26">
        <v>16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54</v>
      </c>
    </row>
    <row r="32" spans="1:5" ht="25.5">
      <c r="A32" s="30" t="s">
        <v>40</v>
      </c>
      <c r="E32" s="31" t="s">
        <v>190</v>
      </c>
    </row>
    <row r="33" spans="1:5" ht="63.75">
      <c r="A33" t="s">
        <v>42</v>
      </c>
      <c r="E33" s="29" t="s">
        <v>110</v>
      </c>
    </row>
    <row r="34" spans="1:16" ht="12.75">
      <c r="A34" s="19" t="s">
        <v>34</v>
      </c>
      <c s="23" t="s">
        <v>68</v>
      </c>
      <c s="23" t="s">
        <v>191</v>
      </c>
      <c s="19" t="s">
        <v>39</v>
      </c>
      <c s="24" t="s">
        <v>192</v>
      </c>
      <c s="25" t="s">
        <v>65</v>
      </c>
      <c s="26">
        <v>65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63.75">
      <c r="A36" s="30" t="s">
        <v>40</v>
      </c>
      <c r="E36" s="31" t="s">
        <v>193</v>
      </c>
    </row>
    <row r="37" spans="1:5" ht="369.75">
      <c r="A37" t="s">
        <v>42</v>
      </c>
      <c r="E37" s="29" t="s">
        <v>114</v>
      </c>
    </row>
    <row r="38" spans="1:16" ht="12.75">
      <c r="A38" s="19" t="s">
        <v>34</v>
      </c>
      <c s="23" t="s">
        <v>73</v>
      </c>
      <c s="23" t="s">
        <v>115</v>
      </c>
      <c s="19" t="s">
        <v>39</v>
      </c>
      <c s="24" t="s">
        <v>116</v>
      </c>
      <c s="25" t="s">
        <v>65</v>
      </c>
      <c s="26">
        <v>35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194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69</v>
      </c>
      <c s="19" t="s">
        <v>39</v>
      </c>
      <c s="24" t="s">
        <v>70</v>
      </c>
      <c s="25" t="s">
        <v>65</v>
      </c>
      <c s="26">
        <v>65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12.75">
      <c r="A44" s="30" t="s">
        <v>40</v>
      </c>
      <c r="E44" s="31" t="s">
        <v>39</v>
      </c>
    </row>
    <row r="45" spans="1:5" ht="191.25">
      <c r="A45" t="s">
        <v>42</v>
      </c>
      <c r="E45" s="29" t="s">
        <v>72</v>
      </c>
    </row>
    <row r="46" spans="1:16" ht="12.75">
      <c r="A46" s="19" t="s">
        <v>34</v>
      </c>
      <c s="23" t="s">
        <v>31</v>
      </c>
      <c s="23" t="s">
        <v>195</v>
      </c>
      <c s="19" t="s">
        <v>39</v>
      </c>
      <c s="24" t="s">
        <v>196</v>
      </c>
      <c s="25" t="s">
        <v>65</v>
      </c>
      <c s="26">
        <v>17.5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197</v>
      </c>
    </row>
    <row r="49" spans="1:5" ht="267.75">
      <c r="A49" t="s">
        <v>42</v>
      </c>
      <c r="E49" s="29" t="s">
        <v>198</v>
      </c>
    </row>
    <row r="50" spans="1:16" ht="12.75">
      <c r="A50" s="19" t="s">
        <v>34</v>
      </c>
      <c s="23" t="s">
        <v>88</v>
      </c>
      <c s="23" t="s">
        <v>199</v>
      </c>
      <c s="19" t="s">
        <v>39</v>
      </c>
      <c s="24" t="s">
        <v>200</v>
      </c>
      <c s="25" t="s">
        <v>65</v>
      </c>
      <c s="26">
        <v>5.4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25.5">
      <c r="A52" s="30" t="s">
        <v>40</v>
      </c>
      <c r="E52" s="31" t="s">
        <v>201</v>
      </c>
    </row>
    <row r="53" spans="1:5" ht="293.25">
      <c r="A53" t="s">
        <v>42</v>
      </c>
      <c r="E53" s="29" t="s">
        <v>202</v>
      </c>
    </row>
    <row r="54" spans="1:16" ht="12.75">
      <c r="A54" s="19" t="s">
        <v>34</v>
      </c>
      <c s="23" t="s">
        <v>92</v>
      </c>
      <c s="23" t="s">
        <v>119</v>
      </c>
      <c s="19" t="s">
        <v>39</v>
      </c>
      <c s="24" t="s">
        <v>120</v>
      </c>
      <c s="25" t="s">
        <v>65</v>
      </c>
      <c s="26">
        <v>0.7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12.75">
      <c r="A56" s="30" t="s">
        <v>40</v>
      </c>
      <c r="E56" s="31" t="s">
        <v>203</v>
      </c>
    </row>
    <row r="57" spans="1:5" ht="38.25">
      <c r="A57" t="s">
        <v>42</v>
      </c>
      <c r="E57" s="29" t="s">
        <v>122</v>
      </c>
    </row>
    <row r="58" spans="1:16" ht="12.75">
      <c r="A58" s="19" t="s">
        <v>34</v>
      </c>
      <c s="23" t="s">
        <v>139</v>
      </c>
      <c s="23" t="s">
        <v>123</v>
      </c>
      <c s="19" t="s">
        <v>39</v>
      </c>
      <c s="24" t="s">
        <v>124</v>
      </c>
      <c s="25" t="s">
        <v>49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39</v>
      </c>
    </row>
    <row r="60" spans="1:5" ht="25.5">
      <c r="A60" s="30" t="s">
        <v>40</v>
      </c>
      <c r="E60" s="31" t="s">
        <v>204</v>
      </c>
    </row>
    <row r="61" spans="1:5" ht="25.5">
      <c r="A61" t="s">
        <v>42</v>
      </c>
      <c r="E61" s="29" t="s">
        <v>126</v>
      </c>
    </row>
    <row r="62" spans="1:18" ht="12.75" customHeight="1">
      <c r="A62" s="5" t="s">
        <v>32</v>
      </c>
      <c s="5"/>
      <c s="34" t="s">
        <v>24</v>
      </c>
      <c s="5"/>
      <c s="21" t="s">
        <v>127</v>
      </c>
      <c s="5"/>
      <c s="5"/>
      <c s="5"/>
      <c s="35">
        <f>0+Q62</f>
      </c>
      <c r="O62">
        <f>0+R62</f>
      </c>
      <c r="Q62">
        <f>0+I63+I67+I71+I75+I79+I83+I87+I91+I95</f>
      </c>
      <c>
        <f>0+O63+O67+O71+O75+O79+O83+O87+O91+O95</f>
      </c>
    </row>
    <row r="63" spans="1:16" ht="12.75">
      <c r="A63" s="19" t="s">
        <v>34</v>
      </c>
      <c s="23" t="s">
        <v>144</v>
      </c>
      <c s="23" t="s">
        <v>205</v>
      </c>
      <c s="19" t="s">
        <v>39</v>
      </c>
      <c s="24" t="s">
        <v>206</v>
      </c>
      <c s="25" t="s">
        <v>49</v>
      </c>
      <c s="26">
        <v>28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207</v>
      </c>
    </row>
    <row r="65" spans="1:5" ht="25.5">
      <c r="A65" s="30" t="s">
        <v>40</v>
      </c>
      <c r="E65" s="31" t="s">
        <v>208</v>
      </c>
    </row>
    <row r="66" spans="1:5" ht="127.5">
      <c r="A66" t="s">
        <v>42</v>
      </c>
      <c r="E66" s="29" t="s">
        <v>209</v>
      </c>
    </row>
    <row r="67" spans="1:16" ht="12.75">
      <c r="A67" s="19" t="s">
        <v>34</v>
      </c>
      <c s="23" t="s">
        <v>148</v>
      </c>
      <c s="23" t="s">
        <v>210</v>
      </c>
      <c s="19" t="s">
        <v>39</v>
      </c>
      <c s="24" t="s">
        <v>211</v>
      </c>
      <c s="25" t="s">
        <v>49</v>
      </c>
      <c s="26">
        <v>73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25.5">
      <c r="A69" s="30" t="s">
        <v>40</v>
      </c>
      <c r="E69" s="31" t="s">
        <v>212</v>
      </c>
    </row>
    <row r="70" spans="1:5" ht="51">
      <c r="A70" t="s">
        <v>42</v>
      </c>
      <c r="E70" s="29" t="s">
        <v>213</v>
      </c>
    </row>
    <row r="71" spans="1:16" ht="12.75">
      <c r="A71" s="19" t="s">
        <v>34</v>
      </c>
      <c s="23" t="s">
        <v>152</v>
      </c>
      <c s="23" t="s">
        <v>214</v>
      </c>
      <c s="19" t="s">
        <v>39</v>
      </c>
      <c s="24" t="s">
        <v>215</v>
      </c>
      <c s="25" t="s">
        <v>49</v>
      </c>
      <c s="26">
        <v>105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25.5">
      <c r="A73" s="30" t="s">
        <v>40</v>
      </c>
      <c r="E73" s="31" t="s">
        <v>216</v>
      </c>
    </row>
    <row r="74" spans="1:5" ht="51">
      <c r="A74" t="s">
        <v>42</v>
      </c>
      <c r="E74" s="29" t="s">
        <v>213</v>
      </c>
    </row>
    <row r="75" spans="1:16" ht="12.75">
      <c r="A75" s="19" t="s">
        <v>34</v>
      </c>
      <c s="23" t="s">
        <v>157</v>
      </c>
      <c s="23" t="s">
        <v>217</v>
      </c>
      <c s="19" t="s">
        <v>39</v>
      </c>
      <c s="24" t="s">
        <v>218</v>
      </c>
      <c s="25" t="s">
        <v>49</v>
      </c>
      <c s="26">
        <v>10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25.5">
      <c r="A77" s="30" t="s">
        <v>40</v>
      </c>
      <c r="E77" s="31" t="s">
        <v>219</v>
      </c>
    </row>
    <row r="78" spans="1:5" ht="51">
      <c r="A78" t="s">
        <v>42</v>
      </c>
      <c r="E78" s="29" t="s">
        <v>213</v>
      </c>
    </row>
    <row r="79" spans="1:16" ht="12.75">
      <c r="A79" s="19" t="s">
        <v>34</v>
      </c>
      <c s="23" t="s">
        <v>161</v>
      </c>
      <c s="23" t="s">
        <v>220</v>
      </c>
      <c s="19" t="s">
        <v>39</v>
      </c>
      <c s="24" t="s">
        <v>221</v>
      </c>
      <c s="25" t="s">
        <v>49</v>
      </c>
      <c s="26">
        <v>66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25.5">
      <c r="A81" s="30" t="s">
        <v>40</v>
      </c>
      <c r="E81" s="31" t="s">
        <v>222</v>
      </c>
    </row>
    <row r="82" spans="1:5" ht="51">
      <c r="A82" t="s">
        <v>42</v>
      </c>
      <c r="E82" s="29" t="s">
        <v>135</v>
      </c>
    </row>
    <row r="83" spans="1:16" ht="12.75">
      <c r="A83" s="19" t="s">
        <v>34</v>
      </c>
      <c s="23" t="s">
        <v>165</v>
      </c>
      <c s="23" t="s">
        <v>136</v>
      </c>
      <c s="19" t="s">
        <v>39</v>
      </c>
      <c s="24" t="s">
        <v>137</v>
      </c>
      <c s="25" t="s">
        <v>49</v>
      </c>
      <c s="26">
        <v>66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25.5">
      <c r="A85" s="30" t="s">
        <v>40</v>
      </c>
      <c r="E85" s="31" t="s">
        <v>223</v>
      </c>
    </row>
    <row r="86" spans="1:5" ht="51">
      <c r="A86" t="s">
        <v>42</v>
      </c>
      <c r="E86" s="29" t="s">
        <v>135</v>
      </c>
    </row>
    <row r="87" spans="1:16" ht="12.75">
      <c r="A87" s="19" t="s">
        <v>34</v>
      </c>
      <c s="23" t="s">
        <v>171</v>
      </c>
      <c s="23" t="s">
        <v>224</v>
      </c>
      <c s="19" t="s">
        <v>39</v>
      </c>
      <c s="24" t="s">
        <v>225</v>
      </c>
      <c s="25" t="s">
        <v>49</v>
      </c>
      <c s="26">
        <v>60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25.5">
      <c r="A89" s="30" t="s">
        <v>40</v>
      </c>
      <c r="E89" s="31" t="s">
        <v>226</v>
      </c>
    </row>
    <row r="90" spans="1:5" ht="140.25">
      <c r="A90" t="s">
        <v>42</v>
      </c>
      <c r="E90" s="29" t="s">
        <v>143</v>
      </c>
    </row>
    <row r="91" spans="1:16" ht="12.75">
      <c r="A91" s="19" t="s">
        <v>34</v>
      </c>
      <c s="23" t="s">
        <v>227</v>
      </c>
      <c s="23" t="s">
        <v>228</v>
      </c>
      <c s="19" t="s">
        <v>39</v>
      </c>
      <c s="24" t="s">
        <v>229</v>
      </c>
      <c s="25" t="s">
        <v>49</v>
      </c>
      <c s="26">
        <v>66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25.5">
      <c r="A93" s="30" t="s">
        <v>40</v>
      </c>
      <c r="E93" s="31" t="s">
        <v>230</v>
      </c>
    </row>
    <row r="94" spans="1:5" ht="140.25">
      <c r="A94" t="s">
        <v>42</v>
      </c>
      <c r="E94" s="29" t="s">
        <v>143</v>
      </c>
    </row>
    <row r="95" spans="1:16" ht="12.75">
      <c r="A95" s="19" t="s">
        <v>34</v>
      </c>
      <c s="23" t="s">
        <v>231</v>
      </c>
      <c s="23" t="s">
        <v>232</v>
      </c>
      <c s="19" t="s">
        <v>39</v>
      </c>
      <c s="24" t="s">
        <v>233</v>
      </c>
      <c s="25" t="s">
        <v>49</v>
      </c>
      <c s="26">
        <v>32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25.5">
      <c r="A97" s="30" t="s">
        <v>40</v>
      </c>
      <c r="E97" s="31" t="s">
        <v>234</v>
      </c>
    </row>
    <row r="98" spans="1:5" ht="153">
      <c r="A98" t="s">
        <v>42</v>
      </c>
      <c r="E98" s="29" t="s">
        <v>235</v>
      </c>
    </row>
    <row r="99" spans="1:18" ht="12.75" customHeight="1">
      <c r="A99" s="5" t="s">
        <v>32</v>
      </c>
      <c s="5"/>
      <c s="34" t="s">
        <v>73</v>
      </c>
      <c s="5"/>
      <c s="21" t="s">
        <v>236</v>
      </c>
      <c s="5"/>
      <c s="5"/>
      <c s="5"/>
      <c s="35">
        <f>0+Q99</f>
      </c>
      <c r="O99">
        <f>0+R99</f>
      </c>
      <c r="Q99">
        <f>0+I100+I104+I108</f>
      </c>
      <c>
        <f>0+O100+O104+O108</f>
      </c>
    </row>
    <row r="100" spans="1:16" ht="12.75">
      <c r="A100" s="19" t="s">
        <v>34</v>
      </c>
      <c s="23" t="s">
        <v>237</v>
      </c>
      <c s="23" t="s">
        <v>238</v>
      </c>
      <c s="19" t="s">
        <v>239</v>
      </c>
      <c s="24" t="s">
        <v>240</v>
      </c>
      <c s="25" t="s">
        <v>168</v>
      </c>
      <c s="26">
        <v>6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241</v>
      </c>
    </row>
    <row r="102" spans="1:5" ht="12.75">
      <c r="A102" s="30" t="s">
        <v>40</v>
      </c>
      <c r="E102" s="31" t="s">
        <v>242</v>
      </c>
    </row>
    <row r="103" spans="1:5" ht="242.25">
      <c r="A103" t="s">
        <v>42</v>
      </c>
      <c r="E103" s="29" t="s">
        <v>243</v>
      </c>
    </row>
    <row r="104" spans="1:16" ht="12.75">
      <c r="A104" s="19" t="s">
        <v>34</v>
      </c>
      <c s="23" t="s">
        <v>244</v>
      </c>
      <c s="23" t="s">
        <v>238</v>
      </c>
      <c s="19" t="s">
        <v>245</v>
      </c>
      <c s="24" t="s">
        <v>240</v>
      </c>
      <c s="25" t="s">
        <v>168</v>
      </c>
      <c s="26">
        <v>12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246</v>
      </c>
    </row>
    <row r="106" spans="1:5" ht="12.75">
      <c r="A106" s="30" t="s">
        <v>40</v>
      </c>
      <c r="E106" s="31" t="s">
        <v>247</v>
      </c>
    </row>
    <row r="107" spans="1:5" ht="242.25">
      <c r="A107" t="s">
        <v>42</v>
      </c>
      <c r="E107" s="29" t="s">
        <v>243</v>
      </c>
    </row>
    <row r="108" spans="1:16" ht="12.75">
      <c r="A108" s="19" t="s">
        <v>34</v>
      </c>
      <c s="23" t="s">
        <v>248</v>
      </c>
      <c s="23" t="s">
        <v>249</v>
      </c>
      <c s="19" t="s">
        <v>39</v>
      </c>
      <c s="24" t="s">
        <v>250</v>
      </c>
      <c s="25" t="s">
        <v>65</v>
      </c>
      <c s="26">
        <v>3.5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251</v>
      </c>
    </row>
    <row r="110" spans="1:5" ht="12.75">
      <c r="A110" s="30" t="s">
        <v>40</v>
      </c>
      <c r="E110" s="31" t="s">
        <v>252</v>
      </c>
    </row>
    <row r="111" spans="1:5" ht="369.75">
      <c r="A111" t="s">
        <v>42</v>
      </c>
      <c r="E111" s="29" t="s">
        <v>253</v>
      </c>
    </row>
    <row r="112" spans="1:18" ht="12.75" customHeight="1">
      <c r="A112" s="5" t="s">
        <v>32</v>
      </c>
      <c s="5"/>
      <c s="34" t="s">
        <v>29</v>
      </c>
      <c s="5"/>
      <c s="21" t="s">
        <v>82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34</v>
      </c>
      <c s="23" t="s">
        <v>254</v>
      </c>
      <c s="23" t="s">
        <v>255</v>
      </c>
      <c s="19" t="s">
        <v>39</v>
      </c>
      <c s="24" t="s">
        <v>256</v>
      </c>
      <c s="25" t="s">
        <v>168</v>
      </c>
      <c s="26">
        <v>18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39</v>
      </c>
    </row>
    <row r="115" spans="1:5" ht="25.5">
      <c r="A115" s="30" t="s">
        <v>40</v>
      </c>
      <c r="E115" s="31" t="s">
        <v>257</v>
      </c>
    </row>
    <row r="116" spans="1:5" ht="51">
      <c r="A116" t="s">
        <v>42</v>
      </c>
      <c r="E116" s="29" t="s">
        <v>258</v>
      </c>
    </row>
    <row r="117" spans="1:16" ht="12.75">
      <c r="A117" s="19" t="s">
        <v>34</v>
      </c>
      <c s="23" t="s">
        <v>259</v>
      </c>
      <c s="23" t="s">
        <v>260</v>
      </c>
      <c s="19" t="s">
        <v>39</v>
      </c>
      <c s="24" t="s">
        <v>261</v>
      </c>
      <c s="25" t="s">
        <v>168</v>
      </c>
      <c s="26">
        <v>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39</v>
      </c>
    </row>
    <row r="119" spans="1:5" ht="12.75">
      <c r="A119" s="30" t="s">
        <v>40</v>
      </c>
      <c r="E119" s="31" t="s">
        <v>262</v>
      </c>
    </row>
    <row r="120" spans="1:5" ht="63.75">
      <c r="A120" t="s">
        <v>42</v>
      </c>
      <c r="E120" s="29" t="s">
        <v>263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264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264</v>
      </c>
      <c s="5"/>
      <c s="14" t="s">
        <v>265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5.005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51">
      <c r="A11" s="30" t="s">
        <v>40</v>
      </c>
      <c r="E11" s="31" t="s">
        <v>266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29</v>
      </c>
      <c s="5"/>
      <c s="21" t="s">
        <v>82</v>
      </c>
      <c s="5"/>
      <c s="5"/>
      <c s="5"/>
      <c s="35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34</v>
      </c>
      <c s="23" t="s">
        <v>12</v>
      </c>
      <c s="23" t="s">
        <v>267</v>
      </c>
      <c s="19" t="s">
        <v>39</v>
      </c>
      <c s="24" t="s">
        <v>268</v>
      </c>
      <c s="25" t="s">
        <v>59</v>
      </c>
      <c s="26">
        <v>8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39</v>
      </c>
    </row>
    <row r="16" spans="1:5" ht="25.5">
      <c r="A16" s="30" t="s">
        <v>40</v>
      </c>
      <c r="E16" s="31" t="s">
        <v>269</v>
      </c>
    </row>
    <row r="17" spans="1:5" ht="51">
      <c r="A17" t="s">
        <v>42</v>
      </c>
      <c r="E17" s="29" t="s">
        <v>270</v>
      </c>
    </row>
    <row r="18" spans="1:16" ht="12.75">
      <c r="A18" s="19" t="s">
        <v>34</v>
      </c>
      <c s="23" t="s">
        <v>11</v>
      </c>
      <c s="23" t="s">
        <v>271</v>
      </c>
      <c s="19" t="s">
        <v>39</v>
      </c>
      <c s="24" t="s">
        <v>272</v>
      </c>
      <c s="25" t="s">
        <v>59</v>
      </c>
      <c s="26">
        <v>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51">
      <c r="A20" s="30" t="s">
        <v>40</v>
      </c>
      <c r="E20" s="31" t="s">
        <v>273</v>
      </c>
    </row>
    <row r="21" spans="1:5" ht="12.75">
      <c r="A21" t="s">
        <v>42</v>
      </c>
      <c r="E21" s="29" t="s">
        <v>39</v>
      </c>
    </row>
    <row r="22" spans="1:16" ht="12.75">
      <c r="A22" s="19" t="s">
        <v>34</v>
      </c>
      <c s="23" t="s">
        <v>22</v>
      </c>
      <c s="23" t="s">
        <v>274</v>
      </c>
      <c s="19" t="s">
        <v>39</v>
      </c>
      <c s="24" t="s">
        <v>275</v>
      </c>
      <c s="25" t="s">
        <v>59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276</v>
      </c>
    </row>
    <row r="25" spans="1:5" ht="51">
      <c r="A25" t="s">
        <v>42</v>
      </c>
      <c r="E25" s="29" t="s">
        <v>277</v>
      </c>
    </row>
    <row r="26" spans="1:16" ht="12.75">
      <c r="A26" s="19" t="s">
        <v>34</v>
      </c>
      <c s="23" t="s">
        <v>24</v>
      </c>
      <c s="23" t="s">
        <v>278</v>
      </c>
      <c s="19" t="s">
        <v>39</v>
      </c>
      <c s="24" t="s">
        <v>279</v>
      </c>
      <c s="25" t="s">
        <v>59</v>
      </c>
      <c s="26">
        <v>32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51">
      <c r="A28" s="30" t="s">
        <v>40</v>
      </c>
      <c r="E28" s="31" t="s">
        <v>280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281</v>
      </c>
      <c s="19" t="s">
        <v>39</v>
      </c>
      <c s="24" t="s">
        <v>282</v>
      </c>
      <c s="25" t="s">
        <v>59</v>
      </c>
      <c s="26">
        <v>17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53">
      <c r="A32" s="30" t="s">
        <v>40</v>
      </c>
      <c r="E32" s="31" t="s">
        <v>283</v>
      </c>
    </row>
    <row r="33" spans="1:5" ht="25.5">
      <c r="A33" t="s">
        <v>42</v>
      </c>
      <c r="E33" s="29" t="s">
        <v>284</v>
      </c>
    </row>
    <row r="34" spans="1:16" ht="12.75">
      <c r="A34" s="19" t="s">
        <v>34</v>
      </c>
      <c s="23" t="s">
        <v>68</v>
      </c>
      <c s="23" t="s">
        <v>285</v>
      </c>
      <c s="19" t="s">
        <v>39</v>
      </c>
      <c s="24" t="s">
        <v>286</v>
      </c>
      <c s="25" t="s">
        <v>49</v>
      </c>
      <c s="26">
        <v>30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25.5">
      <c r="A36" s="30" t="s">
        <v>40</v>
      </c>
      <c r="E36" s="31" t="s">
        <v>287</v>
      </c>
    </row>
    <row r="37" spans="1:5" ht="25.5">
      <c r="A37" t="s">
        <v>42</v>
      </c>
      <c r="E37" s="29" t="s">
        <v>284</v>
      </c>
    </row>
    <row r="38" spans="1:16" ht="12.75">
      <c r="A38" s="19" t="s">
        <v>34</v>
      </c>
      <c s="23" t="s">
        <v>73</v>
      </c>
      <c s="23" t="s">
        <v>288</v>
      </c>
      <c s="19" t="s">
        <v>39</v>
      </c>
      <c s="24" t="s">
        <v>289</v>
      </c>
      <c s="25" t="s">
        <v>49</v>
      </c>
      <c s="26">
        <v>30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51">
      <c r="A40" s="30" t="s">
        <v>40</v>
      </c>
      <c r="E40" s="31" t="s">
        <v>290</v>
      </c>
    </row>
    <row r="41" spans="1:5" ht="12.75">
      <c r="A41" t="s">
        <v>42</v>
      </c>
      <c r="E41" s="29" t="s">
        <v>39</v>
      </c>
    </row>
    <row r="42" spans="1:16" ht="12.75">
      <c r="A42" s="19" t="s">
        <v>34</v>
      </c>
      <c s="23" t="s">
        <v>29</v>
      </c>
      <c s="23" t="s">
        <v>291</v>
      </c>
      <c s="19" t="s">
        <v>39</v>
      </c>
      <c s="24" t="s">
        <v>292</v>
      </c>
      <c s="25" t="s">
        <v>59</v>
      </c>
      <c s="26">
        <v>34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38.25">
      <c r="A44" s="30" t="s">
        <v>40</v>
      </c>
      <c r="E44" s="31" t="s">
        <v>293</v>
      </c>
    </row>
    <row r="45" spans="1:5" ht="25.5">
      <c r="A45" t="s">
        <v>42</v>
      </c>
      <c r="E45" s="29" t="s">
        <v>294</v>
      </c>
    </row>
    <row r="46" spans="1:16" ht="25.5">
      <c r="A46" s="19" t="s">
        <v>34</v>
      </c>
      <c s="23" t="s">
        <v>31</v>
      </c>
      <c s="23" t="s">
        <v>295</v>
      </c>
      <c s="19" t="s">
        <v>39</v>
      </c>
      <c s="24" t="s">
        <v>296</v>
      </c>
      <c s="25" t="s">
        <v>59</v>
      </c>
      <c s="26">
        <v>17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297</v>
      </c>
    </row>
    <row r="49" spans="1:5" ht="25.5">
      <c r="A49" t="s">
        <v>42</v>
      </c>
      <c r="E49" s="29" t="s">
        <v>298</v>
      </c>
    </row>
    <row r="50" spans="1:16" ht="25.5">
      <c r="A50" s="19" t="s">
        <v>34</v>
      </c>
      <c s="23" t="s">
        <v>88</v>
      </c>
      <c s="23" t="s">
        <v>153</v>
      </c>
      <c s="19" t="s">
        <v>39</v>
      </c>
      <c s="24" t="s">
        <v>154</v>
      </c>
      <c s="25" t="s">
        <v>49</v>
      </c>
      <c s="26">
        <v>88.467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14.75">
      <c r="A52" s="30" t="s">
        <v>40</v>
      </c>
      <c r="E52" s="31" t="s">
        <v>299</v>
      </c>
    </row>
    <row r="53" spans="1:5" ht="38.25">
      <c r="A53" t="s">
        <v>42</v>
      </c>
      <c r="E53" s="29" t="s">
        <v>156</v>
      </c>
    </row>
    <row r="54" spans="1:16" ht="25.5">
      <c r="A54" s="19" t="s">
        <v>34</v>
      </c>
      <c s="23" t="s">
        <v>92</v>
      </c>
      <c s="23" t="s">
        <v>158</v>
      </c>
      <c s="19" t="s">
        <v>39</v>
      </c>
      <c s="24" t="s">
        <v>159</v>
      </c>
      <c s="25" t="s">
        <v>49</v>
      </c>
      <c s="26">
        <v>25.05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51">
      <c r="A56" s="30" t="s">
        <v>40</v>
      </c>
      <c r="E56" s="31" t="s">
        <v>300</v>
      </c>
    </row>
    <row r="57" spans="1:5" ht="38.25">
      <c r="A57" t="s">
        <v>42</v>
      </c>
      <c r="E57" s="29" t="s">
        <v>156</v>
      </c>
    </row>
    <row r="58" spans="1:16" ht="25.5">
      <c r="A58" s="19" t="s">
        <v>34</v>
      </c>
      <c s="23" t="s">
        <v>139</v>
      </c>
      <c s="23" t="s">
        <v>162</v>
      </c>
      <c s="19" t="s">
        <v>39</v>
      </c>
      <c s="24" t="s">
        <v>163</v>
      </c>
      <c s="25" t="s">
        <v>49</v>
      </c>
      <c s="26">
        <v>63.417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39</v>
      </c>
    </row>
    <row r="60" spans="1:5" ht="89.25">
      <c r="A60" s="30" t="s">
        <v>40</v>
      </c>
      <c r="E60" s="31" t="s">
        <v>301</v>
      </c>
    </row>
    <row r="61" spans="1:5" ht="38.25">
      <c r="A61" t="s">
        <v>42</v>
      </c>
      <c r="E61" s="29" t="s">
        <v>156</v>
      </c>
    </row>
    <row r="62" spans="1:16" ht="12.75">
      <c r="A62" s="19" t="s">
        <v>34</v>
      </c>
      <c s="23" t="s">
        <v>144</v>
      </c>
      <c s="23" t="s">
        <v>93</v>
      </c>
      <c s="19" t="s">
        <v>39</v>
      </c>
      <c s="24" t="s">
        <v>94</v>
      </c>
      <c s="25" t="s">
        <v>65</v>
      </c>
      <c s="26">
        <v>2.176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54</v>
      </c>
    </row>
    <row r="64" spans="1:5" ht="25.5">
      <c r="A64" s="30" t="s">
        <v>40</v>
      </c>
      <c r="E64" s="31" t="s">
        <v>302</v>
      </c>
    </row>
    <row r="65" spans="1:5" ht="76.5">
      <c r="A65" t="s">
        <v>42</v>
      </c>
      <c r="E65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303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303</v>
      </c>
      <c s="5"/>
      <c s="14" t="s">
        <v>304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24</v>
      </c>
      <c s="15"/>
      <c s="21" t="s">
        <v>127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305</v>
      </c>
      <c s="19" t="s">
        <v>39</v>
      </c>
      <c s="24" t="s">
        <v>306</v>
      </c>
      <c s="25" t="s">
        <v>37</v>
      </c>
      <c s="26">
        <v>60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63.75">
      <c r="A10" s="28" t="s">
        <v>38</v>
      </c>
      <c r="E10" s="29" t="s">
        <v>307</v>
      </c>
    </row>
    <row r="11" spans="1:5" ht="12.75">
      <c r="A11" s="30" t="s">
        <v>40</v>
      </c>
      <c r="E11" s="31" t="s">
        <v>308</v>
      </c>
    </row>
    <row r="12" spans="1:5" ht="76.5">
      <c r="A12" t="s">
        <v>42</v>
      </c>
      <c r="E12" s="29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310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310</v>
      </c>
      <c s="5"/>
      <c s="14" t="s">
        <v>311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312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34</v>
      </c>
      <c s="23" t="s">
        <v>18</v>
      </c>
      <c s="23" t="s">
        <v>313</v>
      </c>
      <c s="19" t="s">
        <v>39</v>
      </c>
      <c s="24" t="s">
        <v>314</v>
      </c>
      <c s="25" t="s">
        <v>59</v>
      </c>
      <c s="26">
        <v>229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63.75">
      <c r="A12" t="s">
        <v>42</v>
      </c>
      <c r="E12" s="29" t="s">
        <v>315</v>
      </c>
    </row>
    <row r="13" spans="1:16" ht="12.75">
      <c r="A13" s="19" t="s">
        <v>34</v>
      </c>
      <c s="23" t="s">
        <v>12</v>
      </c>
      <c s="23" t="s">
        <v>316</v>
      </c>
      <c s="19" t="s">
        <v>39</v>
      </c>
      <c s="24" t="s">
        <v>317</v>
      </c>
      <c s="25" t="s">
        <v>59</v>
      </c>
      <c s="26">
        <v>229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25.5">
      <c r="A16" t="s">
        <v>42</v>
      </c>
      <c r="E16" s="29" t="s">
        <v>294</v>
      </c>
    </row>
    <row r="17" spans="1:16" ht="12.75">
      <c r="A17" s="19" t="s">
        <v>34</v>
      </c>
      <c s="23" t="s">
        <v>11</v>
      </c>
      <c s="23" t="s">
        <v>318</v>
      </c>
      <c s="19" t="s">
        <v>39</v>
      </c>
      <c s="24" t="s">
        <v>319</v>
      </c>
      <c s="25" t="s">
        <v>320</v>
      </c>
      <c s="26">
        <v>22648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25.5">
      <c r="A20" t="s">
        <v>42</v>
      </c>
      <c r="E20" s="29" t="s">
        <v>321</v>
      </c>
    </row>
    <row r="21" spans="1:16" ht="12.75">
      <c r="A21" s="19" t="s">
        <v>34</v>
      </c>
      <c s="23" t="s">
        <v>22</v>
      </c>
      <c s="23" t="s">
        <v>322</v>
      </c>
      <c s="19" t="s">
        <v>39</v>
      </c>
      <c s="24" t="s">
        <v>323</v>
      </c>
      <c s="25" t="s">
        <v>59</v>
      </c>
      <c s="26">
        <v>33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63.75">
      <c r="A24" t="s">
        <v>42</v>
      </c>
      <c r="E24" s="29" t="s">
        <v>324</v>
      </c>
    </row>
    <row r="25" spans="1:16" ht="12.75">
      <c r="A25" s="19" t="s">
        <v>34</v>
      </c>
      <c s="23" t="s">
        <v>24</v>
      </c>
      <c s="23" t="s">
        <v>325</v>
      </c>
      <c s="19" t="s">
        <v>39</v>
      </c>
      <c s="24" t="s">
        <v>326</v>
      </c>
      <c s="25" t="s">
        <v>59</v>
      </c>
      <c s="26">
        <v>33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25.5">
      <c r="A28" t="s">
        <v>42</v>
      </c>
      <c r="E28" s="29" t="s">
        <v>294</v>
      </c>
    </row>
    <row r="29" spans="1:16" ht="12.75">
      <c r="A29" s="19" t="s">
        <v>34</v>
      </c>
      <c s="23" t="s">
        <v>26</v>
      </c>
      <c s="23" t="s">
        <v>327</v>
      </c>
      <c s="19" t="s">
        <v>39</v>
      </c>
      <c s="24" t="s">
        <v>328</v>
      </c>
      <c s="25" t="s">
        <v>320</v>
      </c>
      <c s="26">
        <v>4184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25.5">
      <c r="A32" t="s">
        <v>42</v>
      </c>
      <c r="E32" s="29" t="s">
        <v>321</v>
      </c>
    </row>
    <row r="33" spans="1:16" ht="12.75">
      <c r="A33" s="19" t="s">
        <v>34</v>
      </c>
      <c s="23" t="s">
        <v>68</v>
      </c>
      <c s="23" t="s">
        <v>329</v>
      </c>
      <c s="19" t="s">
        <v>39</v>
      </c>
      <c s="24" t="s">
        <v>330</v>
      </c>
      <c s="25" t="s">
        <v>49</v>
      </c>
      <c s="26">
        <v>134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38.25">
      <c r="A36" t="s">
        <v>42</v>
      </c>
      <c r="E36" s="29" t="s">
        <v>331</v>
      </c>
    </row>
    <row r="37" spans="1:16" ht="12.75">
      <c r="A37" s="19" t="s">
        <v>34</v>
      </c>
      <c s="23" t="s">
        <v>73</v>
      </c>
      <c s="23" t="s">
        <v>332</v>
      </c>
      <c s="19" t="s">
        <v>39</v>
      </c>
      <c s="24" t="s">
        <v>333</v>
      </c>
      <c s="25" t="s">
        <v>49</v>
      </c>
      <c s="26">
        <v>134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12.75">
      <c r="A39" s="30" t="s">
        <v>40</v>
      </c>
      <c r="E39" s="31" t="s">
        <v>39</v>
      </c>
    </row>
    <row r="40" spans="1:5" ht="25.5">
      <c r="A40" t="s">
        <v>42</v>
      </c>
      <c r="E40" s="29" t="s">
        <v>334</v>
      </c>
    </row>
    <row r="41" spans="1:16" ht="12.75">
      <c r="A41" s="19" t="s">
        <v>34</v>
      </c>
      <c s="23" t="s">
        <v>29</v>
      </c>
      <c s="23" t="s">
        <v>335</v>
      </c>
      <c s="19" t="s">
        <v>39</v>
      </c>
      <c s="24" t="s">
        <v>336</v>
      </c>
      <c s="25" t="s">
        <v>59</v>
      </c>
      <c s="26">
        <v>23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39</v>
      </c>
    </row>
    <row r="44" spans="1:5" ht="76.5">
      <c r="A44" t="s">
        <v>42</v>
      </c>
      <c r="E44" s="29" t="s">
        <v>337</v>
      </c>
    </row>
    <row r="45" spans="1:16" ht="12.75">
      <c r="A45" s="19" t="s">
        <v>34</v>
      </c>
      <c s="23" t="s">
        <v>31</v>
      </c>
      <c s="23" t="s">
        <v>338</v>
      </c>
      <c s="19" t="s">
        <v>39</v>
      </c>
      <c s="24" t="s">
        <v>339</v>
      </c>
      <c s="25" t="s">
        <v>59</v>
      </c>
      <c s="26">
        <v>23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39</v>
      </c>
    </row>
    <row r="48" spans="1:5" ht="25.5">
      <c r="A48" t="s">
        <v>42</v>
      </c>
      <c r="E48" s="29" t="s">
        <v>340</v>
      </c>
    </row>
    <row r="49" spans="1:16" ht="12.75">
      <c r="A49" s="19" t="s">
        <v>34</v>
      </c>
      <c s="23" t="s">
        <v>88</v>
      </c>
      <c s="23" t="s">
        <v>341</v>
      </c>
      <c s="19" t="s">
        <v>39</v>
      </c>
      <c s="24" t="s">
        <v>342</v>
      </c>
      <c s="25" t="s">
        <v>320</v>
      </c>
      <c s="26">
        <v>1806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39</v>
      </c>
    </row>
    <row r="52" spans="1:5" ht="25.5">
      <c r="A52" t="s">
        <v>42</v>
      </c>
      <c r="E52" s="29" t="s">
        <v>343</v>
      </c>
    </row>
    <row r="53" spans="1:16" ht="12.75">
      <c r="A53" s="19" t="s">
        <v>34</v>
      </c>
      <c s="23" t="s">
        <v>92</v>
      </c>
      <c s="23" t="s">
        <v>344</v>
      </c>
      <c s="19" t="s">
        <v>39</v>
      </c>
      <c s="24" t="s">
        <v>345</v>
      </c>
      <c s="25" t="s">
        <v>59</v>
      </c>
      <c s="26">
        <v>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39</v>
      </c>
    </row>
    <row r="56" spans="1:5" ht="76.5">
      <c r="A56" t="s">
        <v>42</v>
      </c>
      <c r="E56" s="29" t="s">
        <v>337</v>
      </c>
    </row>
    <row r="57" spans="1:16" ht="12.75">
      <c r="A57" s="19" t="s">
        <v>34</v>
      </c>
      <c s="23" t="s">
        <v>139</v>
      </c>
      <c s="23" t="s">
        <v>346</v>
      </c>
      <c s="19" t="s">
        <v>39</v>
      </c>
      <c s="24" t="s">
        <v>347</v>
      </c>
      <c s="25" t="s">
        <v>59</v>
      </c>
      <c s="26">
        <v>5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39</v>
      </c>
    </row>
    <row r="59" spans="1:5" ht="12.75">
      <c r="A59" s="30" t="s">
        <v>40</v>
      </c>
      <c r="E59" s="31" t="s">
        <v>39</v>
      </c>
    </row>
    <row r="60" spans="1:5" ht="25.5">
      <c r="A60" t="s">
        <v>42</v>
      </c>
      <c r="E60" s="29" t="s">
        <v>340</v>
      </c>
    </row>
    <row r="61" spans="1:16" ht="12.75">
      <c r="A61" s="19" t="s">
        <v>34</v>
      </c>
      <c s="23" t="s">
        <v>144</v>
      </c>
      <c s="23" t="s">
        <v>348</v>
      </c>
      <c s="19" t="s">
        <v>39</v>
      </c>
      <c s="24" t="s">
        <v>349</v>
      </c>
      <c s="25" t="s">
        <v>320</v>
      </c>
      <c s="26">
        <v>336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39</v>
      </c>
    </row>
    <row r="63" spans="1:5" ht="12.75">
      <c r="A63" s="30" t="s">
        <v>40</v>
      </c>
      <c r="E63" s="31" t="s">
        <v>39</v>
      </c>
    </row>
    <row r="64" spans="1:5" ht="25.5">
      <c r="A64" t="s">
        <v>42</v>
      </c>
      <c r="E64" s="29" t="s">
        <v>343</v>
      </c>
    </row>
    <row r="65" spans="1:16" ht="12.75">
      <c r="A65" s="19" t="s">
        <v>34</v>
      </c>
      <c s="23" t="s">
        <v>148</v>
      </c>
      <c s="23" t="s">
        <v>350</v>
      </c>
      <c s="19" t="s">
        <v>39</v>
      </c>
      <c s="24" t="s">
        <v>351</v>
      </c>
      <c s="25" t="s">
        <v>59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39</v>
      </c>
    </row>
    <row r="67" spans="1:5" ht="12.75">
      <c r="A67" s="30" t="s">
        <v>40</v>
      </c>
      <c r="E67" s="31" t="s">
        <v>39</v>
      </c>
    </row>
    <row r="68" spans="1:5" ht="76.5">
      <c r="A68" t="s">
        <v>42</v>
      </c>
      <c r="E68" s="29" t="s">
        <v>337</v>
      </c>
    </row>
    <row r="69" spans="1:16" ht="12.75">
      <c r="A69" s="19" t="s">
        <v>34</v>
      </c>
      <c s="23" t="s">
        <v>152</v>
      </c>
      <c s="23" t="s">
        <v>352</v>
      </c>
      <c s="19" t="s">
        <v>39</v>
      </c>
      <c s="24" t="s">
        <v>353</v>
      </c>
      <c s="25" t="s">
        <v>59</v>
      </c>
      <c s="26">
        <v>2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39</v>
      </c>
    </row>
    <row r="71" spans="1:5" ht="12.75">
      <c r="A71" s="30" t="s">
        <v>40</v>
      </c>
      <c r="E71" s="31" t="s">
        <v>39</v>
      </c>
    </row>
    <row r="72" spans="1:5" ht="25.5">
      <c r="A72" t="s">
        <v>42</v>
      </c>
      <c r="E72" s="29" t="s">
        <v>340</v>
      </c>
    </row>
    <row r="73" spans="1:16" ht="12.75">
      <c r="A73" s="19" t="s">
        <v>34</v>
      </c>
      <c s="23" t="s">
        <v>157</v>
      </c>
      <c s="23" t="s">
        <v>354</v>
      </c>
      <c s="19" t="s">
        <v>39</v>
      </c>
      <c s="24" t="s">
        <v>355</v>
      </c>
      <c s="25" t="s">
        <v>320</v>
      </c>
      <c s="26">
        <v>184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39</v>
      </c>
    </row>
    <row r="75" spans="1:5" ht="12.75">
      <c r="A75" s="30" t="s">
        <v>40</v>
      </c>
      <c r="E75" s="31" t="s">
        <v>39</v>
      </c>
    </row>
    <row r="76" spans="1:5" ht="25.5">
      <c r="A76" t="s">
        <v>42</v>
      </c>
      <c r="E76" s="29" t="s">
        <v>343</v>
      </c>
    </row>
    <row r="77" spans="1:16" ht="12.75">
      <c r="A77" s="19" t="s">
        <v>34</v>
      </c>
      <c s="23" t="s">
        <v>161</v>
      </c>
      <c s="23" t="s">
        <v>356</v>
      </c>
      <c s="19" t="s">
        <v>39</v>
      </c>
      <c s="24" t="s">
        <v>357</v>
      </c>
      <c s="25" t="s">
        <v>59</v>
      </c>
      <c s="26">
        <v>130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39</v>
      </c>
    </row>
    <row r="79" spans="1:5" ht="12.75">
      <c r="A79" s="30" t="s">
        <v>40</v>
      </c>
      <c r="E79" s="31" t="s">
        <v>39</v>
      </c>
    </row>
    <row r="80" spans="1:5" ht="63.75">
      <c r="A80" t="s">
        <v>42</v>
      </c>
      <c r="E80" s="29" t="s">
        <v>358</v>
      </c>
    </row>
    <row r="81" spans="1:16" ht="12.75">
      <c r="A81" s="19" t="s">
        <v>34</v>
      </c>
      <c s="23" t="s">
        <v>165</v>
      </c>
      <c s="23" t="s">
        <v>359</v>
      </c>
      <c s="19" t="s">
        <v>39</v>
      </c>
      <c s="24" t="s">
        <v>360</v>
      </c>
      <c s="25" t="s">
        <v>59</v>
      </c>
      <c s="26">
        <v>130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39</v>
      </c>
    </row>
    <row r="83" spans="1:5" ht="12.75">
      <c r="A83" s="30" t="s">
        <v>40</v>
      </c>
      <c r="E83" s="31" t="s">
        <v>39</v>
      </c>
    </row>
    <row r="84" spans="1:5" ht="25.5">
      <c r="A84" t="s">
        <v>42</v>
      </c>
      <c r="E84" s="29" t="s">
        <v>340</v>
      </c>
    </row>
    <row r="85" spans="1:16" ht="12.75">
      <c r="A85" s="19" t="s">
        <v>34</v>
      </c>
      <c s="23" t="s">
        <v>171</v>
      </c>
      <c s="23" t="s">
        <v>361</v>
      </c>
      <c s="19" t="s">
        <v>39</v>
      </c>
      <c s="24" t="s">
        <v>362</v>
      </c>
      <c s="25" t="s">
        <v>320</v>
      </c>
      <c s="26">
        <v>9135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39</v>
      </c>
    </row>
    <row r="87" spans="1:5" ht="12.75">
      <c r="A87" s="30" t="s">
        <v>40</v>
      </c>
      <c r="E87" s="31" t="s">
        <v>39</v>
      </c>
    </row>
    <row r="88" spans="1:5" ht="25.5">
      <c r="A88" t="s">
        <v>42</v>
      </c>
      <c r="E88" s="29" t="s">
        <v>343</v>
      </c>
    </row>
    <row r="89" spans="1:16" ht="12.75">
      <c r="A89" s="19" t="s">
        <v>34</v>
      </c>
      <c s="23" t="s">
        <v>227</v>
      </c>
      <c s="23" t="s">
        <v>363</v>
      </c>
      <c s="19" t="s">
        <v>39</v>
      </c>
      <c s="24" t="s">
        <v>364</v>
      </c>
      <c s="25" t="s">
        <v>59</v>
      </c>
      <c s="26">
        <v>22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39</v>
      </c>
    </row>
    <row r="91" spans="1:5" ht="12.75">
      <c r="A91" s="30" t="s">
        <v>40</v>
      </c>
      <c r="E91" s="31" t="s">
        <v>39</v>
      </c>
    </row>
    <row r="92" spans="1:5" ht="63.75">
      <c r="A92" t="s">
        <v>42</v>
      </c>
      <c r="E92" s="29" t="s">
        <v>358</v>
      </c>
    </row>
    <row r="93" spans="1:16" ht="12.75">
      <c r="A93" s="19" t="s">
        <v>34</v>
      </c>
      <c s="23" t="s">
        <v>231</v>
      </c>
      <c s="23" t="s">
        <v>365</v>
      </c>
      <c s="19" t="s">
        <v>39</v>
      </c>
      <c s="24" t="s">
        <v>366</v>
      </c>
      <c s="25" t="s">
        <v>59</v>
      </c>
      <c s="26">
        <v>22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39</v>
      </c>
    </row>
    <row r="95" spans="1:5" ht="12.75">
      <c r="A95" s="30" t="s">
        <v>40</v>
      </c>
      <c r="E95" s="31" t="s">
        <v>39</v>
      </c>
    </row>
    <row r="96" spans="1:5" ht="25.5">
      <c r="A96" t="s">
        <v>42</v>
      </c>
      <c r="E96" s="29" t="s">
        <v>340</v>
      </c>
    </row>
    <row r="97" spans="1:16" ht="12.75">
      <c r="A97" s="19" t="s">
        <v>34</v>
      </c>
      <c s="23" t="s">
        <v>237</v>
      </c>
      <c s="23" t="s">
        <v>367</v>
      </c>
      <c s="19" t="s">
        <v>39</v>
      </c>
      <c s="24" t="s">
        <v>368</v>
      </c>
      <c s="25" t="s">
        <v>320</v>
      </c>
      <c s="26">
        <v>1640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39</v>
      </c>
    </row>
    <row r="99" spans="1:5" ht="12.75">
      <c r="A99" s="30" t="s">
        <v>40</v>
      </c>
      <c r="E99" s="31" t="s">
        <v>39</v>
      </c>
    </row>
    <row r="100" spans="1:5" ht="25.5">
      <c r="A100" t="s">
        <v>42</v>
      </c>
      <c r="E100" s="29" t="s">
        <v>369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0+O8+O45+O78+O223+O228+O245+O266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370</v>
      </c>
      <c s="36">
        <f>0+I8+I45+I78+I223+I228+I245+I266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370</v>
      </c>
      <c s="5"/>
      <c s="14" t="s">
        <v>371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372</v>
      </c>
      <c s="15"/>
      <c s="21" t="s">
        <v>373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34</v>
      </c>
      <c s="23" t="s">
        <v>12</v>
      </c>
      <c s="23" t="s">
        <v>374</v>
      </c>
      <c s="19" t="s">
        <v>39</v>
      </c>
      <c s="24" t="s">
        <v>375</v>
      </c>
      <c s="25" t="s">
        <v>59</v>
      </c>
      <c s="26">
        <v>24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376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25.5">
      <c r="A13" s="19" t="s">
        <v>34</v>
      </c>
      <c s="23" t="s">
        <v>22</v>
      </c>
      <c s="23" t="s">
        <v>377</v>
      </c>
      <c s="19" t="s">
        <v>39</v>
      </c>
      <c s="24" t="s">
        <v>378</v>
      </c>
      <c s="25" t="s">
        <v>168</v>
      </c>
      <c s="26">
        <v>1408.32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379</v>
      </c>
    </row>
    <row r="15" spans="1:5" ht="12.75">
      <c r="A15" s="30" t="s">
        <v>40</v>
      </c>
      <c r="E15" s="31" t="s">
        <v>380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24</v>
      </c>
      <c s="23" t="s">
        <v>381</v>
      </c>
      <c s="19" t="s">
        <v>39</v>
      </c>
      <c s="24" t="s">
        <v>382</v>
      </c>
      <c s="25" t="s">
        <v>168</v>
      </c>
      <c s="26">
        <v>1408.32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38</v>
      </c>
      <c r="E18" s="29" t="s">
        <v>383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25.5">
      <c r="A21" s="19" t="s">
        <v>34</v>
      </c>
      <c s="23" t="s">
        <v>26</v>
      </c>
      <c s="23" t="s">
        <v>384</v>
      </c>
      <c s="19" t="s">
        <v>39</v>
      </c>
      <c s="24" t="s">
        <v>385</v>
      </c>
      <c s="25" t="s">
        <v>168</v>
      </c>
      <c s="26">
        <v>1344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25.5">
      <c r="A22" s="28" t="s">
        <v>38</v>
      </c>
      <c r="E22" s="29" t="s">
        <v>386</v>
      </c>
    </row>
    <row r="23" spans="1:5" ht="12.75">
      <c r="A23" s="30" t="s">
        <v>40</v>
      </c>
      <c r="E23" s="31" t="s">
        <v>387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29</v>
      </c>
      <c s="23" t="s">
        <v>388</v>
      </c>
      <c s="19" t="s">
        <v>39</v>
      </c>
      <c s="24" t="s">
        <v>389</v>
      </c>
      <c s="25" t="s">
        <v>168</v>
      </c>
      <c s="26">
        <v>1408.32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389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390</v>
      </c>
      <c s="23" t="s">
        <v>65</v>
      </c>
      <c s="19" t="s">
        <v>39</v>
      </c>
      <c s="24" t="s">
        <v>391</v>
      </c>
      <c s="25" t="s">
        <v>59</v>
      </c>
      <c s="26">
        <v>40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391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392</v>
      </c>
      <c s="23" t="s">
        <v>393</v>
      </c>
      <c s="19" t="s">
        <v>39</v>
      </c>
      <c s="24" t="s">
        <v>394</v>
      </c>
      <c s="25" t="s">
        <v>59</v>
      </c>
      <c s="26">
        <v>12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395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396</v>
      </c>
      <c s="23" t="s">
        <v>397</v>
      </c>
      <c s="19" t="s">
        <v>39</v>
      </c>
      <c s="24" t="s">
        <v>398</v>
      </c>
      <c s="25" t="s">
        <v>399</v>
      </c>
      <c s="26">
        <v>48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398</v>
      </c>
    </row>
    <row r="39" spans="1:5" ht="12.75">
      <c r="A39" s="30" t="s">
        <v>40</v>
      </c>
      <c r="E39" s="31" t="s">
        <v>39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400</v>
      </c>
      <c s="23" t="s">
        <v>401</v>
      </c>
      <c s="19" t="s">
        <v>39</v>
      </c>
      <c s="24" t="s">
        <v>402</v>
      </c>
      <c s="25" t="s">
        <v>59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402</v>
      </c>
    </row>
    <row r="43" spans="1:5" ht="12.75">
      <c r="A43" s="30" t="s">
        <v>40</v>
      </c>
      <c r="E43" s="31" t="s">
        <v>39</v>
      </c>
    </row>
    <row r="44" spans="1:5" ht="12.75">
      <c r="A44" t="s">
        <v>42</v>
      </c>
      <c r="E44" s="29" t="s">
        <v>39</v>
      </c>
    </row>
    <row r="45" spans="1:18" ht="12.75" customHeight="1">
      <c r="A45" s="5" t="s">
        <v>32</v>
      </c>
      <c s="5"/>
      <c s="34" t="s">
        <v>403</v>
      </c>
      <c s="5"/>
      <c s="21" t="s">
        <v>404</v>
      </c>
      <c s="5"/>
      <c s="5"/>
      <c s="5"/>
      <c s="35">
        <f>0+Q45</f>
      </c>
      <c r="O45">
        <f>0+R45</f>
      </c>
      <c r="Q45">
        <f>0+I46+I50+I54+I58+I62+I66+I70+I74</f>
      </c>
      <c>
        <f>0+O46+O50+O54+O58+O62+O66+O70+O74</f>
      </c>
    </row>
    <row r="46" spans="1:16" ht="12.75">
      <c r="A46" s="19" t="s">
        <v>34</v>
      </c>
      <c s="23" t="s">
        <v>68</v>
      </c>
      <c s="23" t="s">
        <v>405</v>
      </c>
      <c s="19" t="s">
        <v>39</v>
      </c>
      <c s="24" t="s">
        <v>406</v>
      </c>
      <c s="25" t="s">
        <v>59</v>
      </c>
      <c s="26">
        <v>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407</v>
      </c>
    </row>
    <row r="48" spans="1:5" ht="12.75">
      <c r="A48" s="30" t="s">
        <v>40</v>
      </c>
      <c r="E48" s="31" t="s">
        <v>39</v>
      </c>
    </row>
    <row r="49" spans="1:5" ht="12.75">
      <c r="A49" t="s">
        <v>42</v>
      </c>
      <c r="E49" s="29" t="s">
        <v>39</v>
      </c>
    </row>
    <row r="50" spans="1:16" ht="25.5">
      <c r="A50" s="19" t="s">
        <v>34</v>
      </c>
      <c s="23" t="s">
        <v>73</v>
      </c>
      <c s="23" t="s">
        <v>408</v>
      </c>
      <c s="19" t="s">
        <v>39</v>
      </c>
      <c s="24" t="s">
        <v>409</v>
      </c>
      <c s="25" t="s">
        <v>168</v>
      </c>
      <c s="26">
        <v>230.72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25.5">
      <c r="A51" s="28" t="s">
        <v>38</v>
      </c>
      <c r="E51" s="29" t="s">
        <v>410</v>
      </c>
    </row>
    <row r="52" spans="1:5" ht="12.75">
      <c r="A52" s="30" t="s">
        <v>40</v>
      </c>
      <c r="E52" s="31" t="s">
        <v>39</v>
      </c>
    </row>
    <row r="53" spans="1:5" ht="12.75">
      <c r="A53" t="s">
        <v>42</v>
      </c>
      <c r="E53" s="29" t="s">
        <v>39</v>
      </c>
    </row>
    <row r="54" spans="1:16" ht="12.75">
      <c r="A54" s="19" t="s">
        <v>34</v>
      </c>
      <c s="23" t="s">
        <v>88</v>
      </c>
      <c s="23" t="s">
        <v>411</v>
      </c>
      <c s="19" t="s">
        <v>39</v>
      </c>
      <c s="24" t="s">
        <v>412</v>
      </c>
      <c s="25" t="s">
        <v>168</v>
      </c>
      <c s="26">
        <v>115.36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412</v>
      </c>
    </row>
    <row r="56" spans="1:5" ht="12.75">
      <c r="A56" s="30" t="s">
        <v>40</v>
      </c>
      <c r="E56" s="31" t="s">
        <v>413</v>
      </c>
    </row>
    <row r="57" spans="1:5" ht="12.75">
      <c r="A57" t="s">
        <v>42</v>
      </c>
      <c r="E57" s="29" t="s">
        <v>39</v>
      </c>
    </row>
    <row r="58" spans="1:16" ht="12.75">
      <c r="A58" s="19" t="s">
        <v>34</v>
      </c>
      <c s="23" t="s">
        <v>92</v>
      </c>
      <c s="23" t="s">
        <v>414</v>
      </c>
      <c s="19" t="s">
        <v>39</v>
      </c>
      <c s="24" t="s">
        <v>415</v>
      </c>
      <c s="25" t="s">
        <v>168</v>
      </c>
      <c s="26">
        <v>115.36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415</v>
      </c>
    </row>
    <row r="60" spans="1:5" ht="12.75">
      <c r="A60" s="30" t="s">
        <v>40</v>
      </c>
      <c r="E60" s="31" t="s">
        <v>413</v>
      </c>
    </row>
    <row r="61" spans="1:5" ht="12.75">
      <c r="A61" t="s">
        <v>42</v>
      </c>
      <c r="E61" s="29" t="s">
        <v>39</v>
      </c>
    </row>
    <row r="62" spans="1:16" ht="12.75">
      <c r="A62" s="19" t="s">
        <v>34</v>
      </c>
      <c s="23" t="s">
        <v>227</v>
      </c>
      <c s="23" t="s">
        <v>416</v>
      </c>
      <c s="19" t="s">
        <v>39</v>
      </c>
      <c s="24" t="s">
        <v>417</v>
      </c>
      <c s="25" t="s">
        <v>168</v>
      </c>
      <c s="26">
        <v>230.72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418</v>
      </c>
    </row>
    <row r="64" spans="1:5" ht="12.75">
      <c r="A64" s="30" t="s">
        <v>40</v>
      </c>
      <c r="E64" s="31" t="s">
        <v>419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420</v>
      </c>
      <c s="23" t="s">
        <v>421</v>
      </c>
      <c s="19" t="s">
        <v>39</v>
      </c>
      <c s="24" t="s">
        <v>422</v>
      </c>
      <c s="25" t="s">
        <v>168</v>
      </c>
      <c s="26">
        <v>115.36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25.5">
      <c r="A67" s="28" t="s">
        <v>38</v>
      </c>
      <c r="E67" s="29" t="s">
        <v>423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6" ht="12.75">
      <c r="A70" s="19" t="s">
        <v>34</v>
      </c>
      <c s="23" t="s">
        <v>424</v>
      </c>
      <c s="23" t="s">
        <v>425</v>
      </c>
      <c s="19" t="s">
        <v>39</v>
      </c>
      <c s="24" t="s">
        <v>426</v>
      </c>
      <c s="25" t="s">
        <v>59</v>
      </c>
      <c s="26">
        <v>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426</v>
      </c>
    </row>
    <row r="72" spans="1:5" ht="12.75">
      <c r="A72" s="30" t="s">
        <v>40</v>
      </c>
      <c r="E72" s="31" t="s">
        <v>39</v>
      </c>
    </row>
    <row r="73" spans="1:5" ht="12.75">
      <c r="A73" t="s">
        <v>42</v>
      </c>
      <c r="E73" s="29" t="s">
        <v>39</v>
      </c>
    </row>
    <row r="74" spans="1:16" ht="12.75">
      <c r="A74" s="19" t="s">
        <v>34</v>
      </c>
      <c s="23" t="s">
        <v>427</v>
      </c>
      <c s="23" t="s">
        <v>428</v>
      </c>
      <c s="19" t="s">
        <v>39</v>
      </c>
      <c s="24" t="s">
        <v>429</v>
      </c>
      <c s="25" t="s">
        <v>430</v>
      </c>
      <c s="26">
        <v>2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429</v>
      </c>
    </row>
    <row r="76" spans="1:5" ht="12.75">
      <c r="A76" s="30" t="s">
        <v>40</v>
      </c>
      <c r="E76" s="31" t="s">
        <v>39</v>
      </c>
    </row>
    <row r="77" spans="1:5" ht="12.75">
      <c r="A77" t="s">
        <v>42</v>
      </c>
      <c r="E77" s="29" t="s">
        <v>39</v>
      </c>
    </row>
    <row r="78" spans="1:18" ht="12.75" customHeight="1">
      <c r="A78" s="5" t="s">
        <v>32</v>
      </c>
      <c s="5"/>
      <c s="34" t="s">
        <v>431</v>
      </c>
      <c s="5"/>
      <c s="21" t="s">
        <v>432</v>
      </c>
      <c s="5"/>
      <c s="5"/>
      <c s="5"/>
      <c s="35">
        <f>0+Q78</f>
      </c>
      <c r="O78">
        <f>0+R78</f>
      </c>
      <c r="Q78">
        <f>0+I79+I83+I87+I91+I95+I99+I103+I107+I111+I115+I119+I123+I127+I131+I135+I139+I143+I147+I151+I155+I159+I163+I167+I171+I175+I179+I183+I187+I191+I195+I199+I203+I207+I211+I215+I219</f>
      </c>
      <c>
        <f>0+O79+O83+O87+O91+O95+O99+O103+O107+O111+O115+O119+O123+O127+O131+O135+O139+O143+O147+O151+O155+O159+O163+O167+O171+O175+O179+O183+O187+O191+O195+O199+O203+O207+O211+O215+O219</f>
      </c>
    </row>
    <row r="79" spans="1:16" ht="25.5">
      <c r="A79" s="19" t="s">
        <v>34</v>
      </c>
      <c s="23" t="s">
        <v>31</v>
      </c>
      <c s="23" t="s">
        <v>433</v>
      </c>
      <c s="19" t="s">
        <v>39</v>
      </c>
      <c s="24" t="s">
        <v>434</v>
      </c>
      <c s="25" t="s">
        <v>168</v>
      </c>
      <c s="26">
        <v>25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25.5">
      <c r="A80" s="28" t="s">
        <v>38</v>
      </c>
      <c r="E80" s="29" t="s">
        <v>435</v>
      </c>
    </row>
    <row r="81" spans="1:5" ht="12.75">
      <c r="A81" s="30" t="s">
        <v>40</v>
      </c>
      <c r="E81" s="31" t="s">
        <v>39</v>
      </c>
    </row>
    <row r="82" spans="1:5" ht="12.75">
      <c r="A82" t="s">
        <v>42</v>
      </c>
      <c r="E82" s="29" t="s">
        <v>39</v>
      </c>
    </row>
    <row r="83" spans="1:16" ht="12.75">
      <c r="A83" s="19" t="s">
        <v>34</v>
      </c>
      <c s="23" t="s">
        <v>139</v>
      </c>
      <c s="23" t="s">
        <v>436</v>
      </c>
      <c s="19" t="s">
        <v>39</v>
      </c>
      <c s="24" t="s">
        <v>437</v>
      </c>
      <c s="25" t="s">
        <v>59</v>
      </c>
      <c s="26">
        <v>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437</v>
      </c>
    </row>
    <row r="85" spans="1:5" ht="12.75">
      <c r="A85" s="30" t="s">
        <v>40</v>
      </c>
      <c r="E85" s="31" t="s">
        <v>39</v>
      </c>
    </row>
    <row r="86" spans="1:5" ht="12.75">
      <c r="A86" t="s">
        <v>42</v>
      </c>
      <c r="E86" s="29" t="s">
        <v>39</v>
      </c>
    </row>
    <row r="87" spans="1:16" ht="12.75">
      <c r="A87" s="19" t="s">
        <v>34</v>
      </c>
      <c s="23" t="s">
        <v>144</v>
      </c>
      <c s="23" t="s">
        <v>438</v>
      </c>
      <c s="19" t="s">
        <v>39</v>
      </c>
      <c s="24" t="s">
        <v>439</v>
      </c>
      <c s="25" t="s">
        <v>59</v>
      </c>
      <c s="26">
        <v>1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440</v>
      </c>
    </row>
    <row r="89" spans="1:5" ht="12.75">
      <c r="A89" s="30" t="s">
        <v>40</v>
      </c>
      <c r="E89" s="31" t="s">
        <v>39</v>
      </c>
    </row>
    <row r="90" spans="1:5" ht="12.75">
      <c r="A90" t="s">
        <v>42</v>
      </c>
      <c r="E90" s="29" t="s">
        <v>39</v>
      </c>
    </row>
    <row r="91" spans="1:16" ht="12.75">
      <c r="A91" s="19" t="s">
        <v>34</v>
      </c>
      <c s="23" t="s">
        <v>148</v>
      </c>
      <c s="23" t="s">
        <v>438</v>
      </c>
      <c s="19" t="s">
        <v>18</v>
      </c>
      <c s="24" t="s">
        <v>441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440</v>
      </c>
    </row>
    <row r="93" spans="1:5" ht="12.75">
      <c r="A93" s="30" t="s">
        <v>40</v>
      </c>
      <c r="E93" s="31" t="s">
        <v>39</v>
      </c>
    </row>
    <row r="94" spans="1:5" ht="12.75">
      <c r="A94" t="s">
        <v>42</v>
      </c>
      <c r="E94" s="29" t="s">
        <v>39</v>
      </c>
    </row>
    <row r="95" spans="1:16" ht="12.75">
      <c r="A95" s="19" t="s">
        <v>34</v>
      </c>
      <c s="23" t="s">
        <v>152</v>
      </c>
      <c s="23" t="s">
        <v>438</v>
      </c>
      <c s="19" t="s">
        <v>12</v>
      </c>
      <c s="24" t="s">
        <v>442</v>
      </c>
      <c s="25" t="s">
        <v>59</v>
      </c>
      <c s="26">
        <v>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440</v>
      </c>
    </row>
    <row r="97" spans="1:5" ht="12.75">
      <c r="A97" s="30" t="s">
        <v>40</v>
      </c>
      <c r="E97" s="31" t="s">
        <v>39</v>
      </c>
    </row>
    <row r="98" spans="1:5" ht="12.75">
      <c r="A98" t="s">
        <v>42</v>
      </c>
      <c r="E98" s="29" t="s">
        <v>39</v>
      </c>
    </row>
    <row r="99" spans="1:16" ht="12.75">
      <c r="A99" s="19" t="s">
        <v>34</v>
      </c>
      <c s="23" t="s">
        <v>157</v>
      </c>
      <c s="23" t="s">
        <v>443</v>
      </c>
      <c s="19" t="s">
        <v>39</v>
      </c>
      <c s="24" t="s">
        <v>444</v>
      </c>
      <c s="25" t="s">
        <v>65</v>
      </c>
      <c s="26">
        <v>27.5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38.25">
      <c r="A100" s="28" t="s">
        <v>38</v>
      </c>
      <c r="E100" s="29" t="s">
        <v>445</v>
      </c>
    </row>
    <row r="101" spans="1:5" ht="12.75">
      <c r="A101" s="30" t="s">
        <v>40</v>
      </c>
      <c r="E101" s="31" t="s">
        <v>446</v>
      </c>
    </row>
    <row r="102" spans="1:5" ht="12.75">
      <c r="A102" t="s">
        <v>42</v>
      </c>
      <c r="E102" s="29" t="s">
        <v>39</v>
      </c>
    </row>
    <row r="103" spans="1:16" ht="12.75">
      <c r="A103" s="19" t="s">
        <v>34</v>
      </c>
      <c s="23" t="s">
        <v>161</v>
      </c>
      <c s="23" t="s">
        <v>447</v>
      </c>
      <c s="19" t="s">
        <v>39</v>
      </c>
      <c s="24" t="s">
        <v>448</v>
      </c>
      <c s="25" t="s">
        <v>168</v>
      </c>
      <c s="26">
        <v>35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51">
      <c r="A104" s="28" t="s">
        <v>38</v>
      </c>
      <c r="E104" s="29" t="s">
        <v>449</v>
      </c>
    </row>
    <row r="105" spans="1:5" ht="12.75">
      <c r="A105" s="30" t="s">
        <v>40</v>
      </c>
      <c r="E105" s="31" t="s">
        <v>39</v>
      </c>
    </row>
    <row r="106" spans="1:5" ht="12.75">
      <c r="A106" t="s">
        <v>42</v>
      </c>
      <c r="E106" s="29" t="s">
        <v>39</v>
      </c>
    </row>
    <row r="107" spans="1:16" ht="12.75">
      <c r="A107" s="19" t="s">
        <v>34</v>
      </c>
      <c s="23" t="s">
        <v>165</v>
      </c>
      <c s="23" t="s">
        <v>450</v>
      </c>
      <c s="19" t="s">
        <v>39</v>
      </c>
      <c s="24" t="s">
        <v>451</v>
      </c>
      <c s="25" t="s">
        <v>168</v>
      </c>
      <c s="26">
        <v>57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51">
      <c r="A108" s="28" t="s">
        <v>38</v>
      </c>
      <c r="E108" s="29" t="s">
        <v>452</v>
      </c>
    </row>
    <row r="109" spans="1:5" ht="12.75">
      <c r="A109" s="30" t="s">
        <v>40</v>
      </c>
      <c r="E109" s="31" t="s">
        <v>39</v>
      </c>
    </row>
    <row r="110" spans="1:5" ht="12.75">
      <c r="A110" t="s">
        <v>42</v>
      </c>
      <c r="E110" s="29" t="s">
        <v>39</v>
      </c>
    </row>
    <row r="111" spans="1:16" ht="12.75">
      <c r="A111" s="19" t="s">
        <v>34</v>
      </c>
      <c s="23" t="s">
        <v>171</v>
      </c>
      <c s="23" t="s">
        <v>453</v>
      </c>
      <c s="19" t="s">
        <v>39</v>
      </c>
      <c s="24" t="s">
        <v>454</v>
      </c>
      <c s="25" t="s">
        <v>65</v>
      </c>
      <c s="26">
        <v>28.5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38.25">
      <c r="A112" s="28" t="s">
        <v>38</v>
      </c>
      <c r="E112" s="29" t="s">
        <v>455</v>
      </c>
    </row>
    <row r="113" spans="1:5" ht="12.75">
      <c r="A113" s="30" t="s">
        <v>40</v>
      </c>
      <c r="E113" s="31" t="s">
        <v>456</v>
      </c>
    </row>
    <row r="114" spans="1:5" ht="12.75">
      <c r="A114" t="s">
        <v>42</v>
      </c>
      <c r="E114" s="29" t="s">
        <v>39</v>
      </c>
    </row>
    <row r="115" spans="1:16" ht="12.75">
      <c r="A115" s="19" t="s">
        <v>34</v>
      </c>
      <c s="23" t="s">
        <v>231</v>
      </c>
      <c s="23" t="s">
        <v>457</v>
      </c>
      <c s="19" t="s">
        <v>39</v>
      </c>
      <c s="24" t="s">
        <v>458</v>
      </c>
      <c s="25" t="s">
        <v>168</v>
      </c>
      <c s="26">
        <v>648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459</v>
      </c>
    </row>
    <row r="117" spans="1:5" ht="12.75">
      <c r="A117" s="30" t="s">
        <v>40</v>
      </c>
      <c r="E117" s="31" t="s">
        <v>460</v>
      </c>
    </row>
    <row r="118" spans="1:5" ht="12.75">
      <c r="A118" t="s">
        <v>42</v>
      </c>
      <c r="E118" s="29" t="s">
        <v>39</v>
      </c>
    </row>
    <row r="119" spans="1:16" ht="12.75">
      <c r="A119" s="19" t="s">
        <v>34</v>
      </c>
      <c s="23" t="s">
        <v>237</v>
      </c>
      <c s="23" t="s">
        <v>461</v>
      </c>
      <c s="19" t="s">
        <v>39</v>
      </c>
      <c s="24" t="s">
        <v>462</v>
      </c>
      <c s="25" t="s">
        <v>49</v>
      </c>
      <c s="26">
        <v>172.2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463</v>
      </c>
    </row>
    <row r="121" spans="1:5" ht="12.75">
      <c r="A121" s="30" t="s">
        <v>40</v>
      </c>
      <c r="E121" s="31" t="s">
        <v>464</v>
      </c>
    </row>
    <row r="122" spans="1:5" ht="12.75">
      <c r="A122" t="s">
        <v>42</v>
      </c>
      <c r="E122" s="29" t="s">
        <v>39</v>
      </c>
    </row>
    <row r="123" spans="1:16" ht="12.75">
      <c r="A123" s="19" t="s">
        <v>34</v>
      </c>
      <c s="23" t="s">
        <v>244</v>
      </c>
      <c s="23" t="s">
        <v>465</v>
      </c>
      <c s="19" t="s">
        <v>39</v>
      </c>
      <c s="24" t="s">
        <v>466</v>
      </c>
      <c s="25" t="s">
        <v>49</v>
      </c>
      <c s="26">
        <v>172.2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467</v>
      </c>
    </row>
    <row r="125" spans="1:5" ht="12.75">
      <c r="A125" s="30" t="s">
        <v>40</v>
      </c>
      <c r="E125" s="31" t="s">
        <v>39</v>
      </c>
    </row>
    <row r="126" spans="1:5" ht="12.75">
      <c r="A126" t="s">
        <v>42</v>
      </c>
      <c r="E126" s="29" t="s">
        <v>39</v>
      </c>
    </row>
    <row r="127" spans="1:16" ht="12.75">
      <c r="A127" s="19" t="s">
        <v>34</v>
      </c>
      <c s="23" t="s">
        <v>248</v>
      </c>
      <c s="23" t="s">
        <v>468</v>
      </c>
      <c s="19" t="s">
        <v>39</v>
      </c>
      <c s="24" t="s">
        <v>469</v>
      </c>
      <c s="25" t="s">
        <v>65</v>
      </c>
      <c s="26">
        <v>155.35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38.25">
      <c r="A128" s="28" t="s">
        <v>38</v>
      </c>
      <c r="E128" s="29" t="s">
        <v>470</v>
      </c>
    </row>
    <row r="129" spans="1:5" ht="51">
      <c r="A129" s="30" t="s">
        <v>40</v>
      </c>
      <c r="E129" s="31" t="s">
        <v>471</v>
      </c>
    </row>
    <row r="130" spans="1:5" ht="12.75">
      <c r="A130" t="s">
        <v>42</v>
      </c>
      <c r="E130" s="29" t="s">
        <v>39</v>
      </c>
    </row>
    <row r="131" spans="1:16" ht="12.75">
      <c r="A131" s="19" t="s">
        <v>34</v>
      </c>
      <c s="23" t="s">
        <v>254</v>
      </c>
      <c s="23" t="s">
        <v>472</v>
      </c>
      <c s="19" t="s">
        <v>39</v>
      </c>
      <c s="24" t="s">
        <v>473</v>
      </c>
      <c s="25" t="s">
        <v>59</v>
      </c>
      <c s="26">
        <v>1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25.5">
      <c r="A132" s="28" t="s">
        <v>38</v>
      </c>
      <c r="E132" s="29" t="s">
        <v>474</v>
      </c>
    </row>
    <row r="133" spans="1:5" ht="12.75">
      <c r="A133" s="30" t="s">
        <v>40</v>
      </c>
      <c r="E133" s="31" t="s">
        <v>39</v>
      </c>
    </row>
    <row r="134" spans="1:5" ht="12.75">
      <c r="A134" t="s">
        <v>42</v>
      </c>
      <c r="E134" s="29" t="s">
        <v>39</v>
      </c>
    </row>
    <row r="135" spans="1:16" ht="12.75">
      <c r="A135" s="19" t="s">
        <v>34</v>
      </c>
      <c s="23" t="s">
        <v>259</v>
      </c>
      <c s="23" t="s">
        <v>475</v>
      </c>
      <c s="19" t="s">
        <v>39</v>
      </c>
      <c s="24" t="s">
        <v>476</v>
      </c>
      <c s="25" t="s">
        <v>59</v>
      </c>
      <c s="26">
        <v>16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25.5">
      <c r="A136" s="28" t="s">
        <v>38</v>
      </c>
      <c r="E136" s="29" t="s">
        <v>477</v>
      </c>
    </row>
    <row r="137" spans="1:5" ht="12.75">
      <c r="A137" s="30" t="s">
        <v>40</v>
      </c>
      <c r="E137" s="31" t="s">
        <v>39</v>
      </c>
    </row>
    <row r="138" spans="1:5" ht="12.75">
      <c r="A138" t="s">
        <v>42</v>
      </c>
      <c r="E138" s="29" t="s">
        <v>39</v>
      </c>
    </row>
    <row r="139" spans="1:16" ht="12.75">
      <c r="A139" s="19" t="s">
        <v>34</v>
      </c>
      <c s="23" t="s">
        <v>478</v>
      </c>
      <c s="23" t="s">
        <v>479</v>
      </c>
      <c s="19" t="s">
        <v>39</v>
      </c>
      <c s="24" t="s">
        <v>480</v>
      </c>
      <c s="25" t="s">
        <v>168</v>
      </c>
      <c s="26">
        <v>264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25.5">
      <c r="A140" s="28" t="s">
        <v>38</v>
      </c>
      <c r="E140" s="29" t="s">
        <v>481</v>
      </c>
    </row>
    <row r="141" spans="1:5" ht="12.75">
      <c r="A141" s="30" t="s">
        <v>40</v>
      </c>
      <c r="E141" s="31" t="s">
        <v>482</v>
      </c>
    </row>
    <row r="142" spans="1:5" ht="12.75">
      <c r="A142" t="s">
        <v>42</v>
      </c>
      <c r="E142" s="29" t="s">
        <v>39</v>
      </c>
    </row>
    <row r="143" spans="1:16" ht="12.75">
      <c r="A143" s="19" t="s">
        <v>34</v>
      </c>
      <c s="23" t="s">
        <v>483</v>
      </c>
      <c s="23" t="s">
        <v>484</v>
      </c>
      <c s="19" t="s">
        <v>39</v>
      </c>
      <c s="24" t="s">
        <v>485</v>
      </c>
      <c s="25" t="s">
        <v>65</v>
      </c>
      <c s="26">
        <v>40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25.5">
      <c r="A144" s="28" t="s">
        <v>38</v>
      </c>
      <c r="E144" s="29" t="s">
        <v>486</v>
      </c>
    </row>
    <row r="145" spans="1:5" ht="12.75">
      <c r="A145" s="30" t="s">
        <v>40</v>
      </c>
      <c r="E145" s="31" t="s">
        <v>487</v>
      </c>
    </row>
    <row r="146" spans="1:5" ht="12.75">
      <c r="A146" t="s">
        <v>42</v>
      </c>
      <c r="E146" s="29" t="s">
        <v>39</v>
      </c>
    </row>
    <row r="147" spans="1:16" ht="25.5">
      <c r="A147" s="19" t="s">
        <v>34</v>
      </c>
      <c s="23" t="s">
        <v>488</v>
      </c>
      <c s="23" t="s">
        <v>489</v>
      </c>
      <c s="19" t="s">
        <v>39</v>
      </c>
      <c s="24" t="s">
        <v>490</v>
      </c>
      <c s="25" t="s">
        <v>168</v>
      </c>
      <c s="26">
        <v>25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25.5">
      <c r="A148" s="28" t="s">
        <v>38</v>
      </c>
      <c r="E148" s="29" t="s">
        <v>491</v>
      </c>
    </row>
    <row r="149" spans="1:5" ht="12.75">
      <c r="A149" s="30" t="s">
        <v>40</v>
      </c>
      <c r="E149" s="31" t="s">
        <v>492</v>
      </c>
    </row>
    <row r="150" spans="1:5" ht="12.75">
      <c r="A150" t="s">
        <v>42</v>
      </c>
      <c r="E150" s="29" t="s">
        <v>39</v>
      </c>
    </row>
    <row r="151" spans="1:16" ht="25.5">
      <c r="A151" s="19" t="s">
        <v>34</v>
      </c>
      <c s="23" t="s">
        <v>493</v>
      </c>
      <c s="23" t="s">
        <v>494</v>
      </c>
      <c s="19" t="s">
        <v>39</v>
      </c>
      <c s="24" t="s">
        <v>495</v>
      </c>
      <c s="25" t="s">
        <v>168</v>
      </c>
      <c s="26">
        <v>220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25.5">
      <c r="A152" s="28" t="s">
        <v>38</v>
      </c>
      <c r="E152" s="29" t="s">
        <v>496</v>
      </c>
    </row>
    <row r="153" spans="1:5" ht="12.75">
      <c r="A153" s="30" t="s">
        <v>40</v>
      </c>
      <c r="E153" s="31" t="s">
        <v>39</v>
      </c>
    </row>
    <row r="154" spans="1:5" ht="12.75">
      <c r="A154" t="s">
        <v>42</v>
      </c>
      <c r="E154" s="29" t="s">
        <v>39</v>
      </c>
    </row>
    <row r="155" spans="1:16" ht="25.5">
      <c r="A155" s="19" t="s">
        <v>34</v>
      </c>
      <c s="23" t="s">
        <v>497</v>
      </c>
      <c s="23" t="s">
        <v>498</v>
      </c>
      <c s="19" t="s">
        <v>39</v>
      </c>
      <c s="24" t="s">
        <v>499</v>
      </c>
      <c s="25" t="s">
        <v>59</v>
      </c>
      <c s="26">
        <v>5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25.5">
      <c r="A156" s="28" t="s">
        <v>38</v>
      </c>
      <c r="E156" s="29" t="s">
        <v>500</v>
      </c>
    </row>
    <row r="157" spans="1:5" ht="12.75">
      <c r="A157" s="30" t="s">
        <v>40</v>
      </c>
      <c r="E157" s="31" t="s">
        <v>39</v>
      </c>
    </row>
    <row r="158" spans="1:5" ht="12.75">
      <c r="A158" t="s">
        <v>42</v>
      </c>
      <c r="E158" s="29" t="s">
        <v>39</v>
      </c>
    </row>
    <row r="159" spans="1:16" ht="25.5">
      <c r="A159" s="19" t="s">
        <v>34</v>
      </c>
      <c s="23" t="s">
        <v>501</v>
      </c>
      <c s="23" t="s">
        <v>502</v>
      </c>
      <c s="19" t="s">
        <v>39</v>
      </c>
      <c s="24" t="s">
        <v>503</v>
      </c>
      <c s="25" t="s">
        <v>49</v>
      </c>
      <c s="26">
        <v>3.4</v>
      </c>
      <c s="27">
        <v>0</v>
      </c>
      <c s="27">
        <f>ROUND(ROUND(H159,2)*ROUND(G159,3),2)</f>
      </c>
      <c r="O159">
        <f>(I159*21)/100</f>
      </c>
      <c t="s">
        <v>12</v>
      </c>
    </row>
    <row r="160" spans="1:5" ht="25.5">
      <c r="A160" s="28" t="s">
        <v>38</v>
      </c>
      <c r="E160" s="29" t="s">
        <v>504</v>
      </c>
    </row>
    <row r="161" spans="1:5" ht="12.75">
      <c r="A161" s="30" t="s">
        <v>40</v>
      </c>
      <c r="E161" s="31" t="s">
        <v>39</v>
      </c>
    </row>
    <row r="162" spans="1:5" ht="12.75">
      <c r="A162" t="s">
        <v>42</v>
      </c>
      <c r="E162" s="29" t="s">
        <v>39</v>
      </c>
    </row>
    <row r="163" spans="1:16" ht="25.5">
      <c r="A163" s="19" t="s">
        <v>34</v>
      </c>
      <c s="23" t="s">
        <v>505</v>
      </c>
      <c s="23" t="s">
        <v>506</v>
      </c>
      <c s="19" t="s">
        <v>39</v>
      </c>
      <c s="24" t="s">
        <v>507</v>
      </c>
      <c s="25" t="s">
        <v>49</v>
      </c>
      <c s="26">
        <v>3.4</v>
      </c>
      <c s="27">
        <v>0</v>
      </c>
      <c s="27">
        <f>ROUND(ROUND(H163,2)*ROUND(G163,3),2)</f>
      </c>
      <c r="O163">
        <f>(I163*21)/100</f>
      </c>
      <c t="s">
        <v>12</v>
      </c>
    </row>
    <row r="164" spans="1:5" ht="25.5">
      <c r="A164" s="28" t="s">
        <v>38</v>
      </c>
      <c r="E164" s="29" t="s">
        <v>508</v>
      </c>
    </row>
    <row r="165" spans="1:5" ht="12.75">
      <c r="A165" s="30" t="s">
        <v>40</v>
      </c>
      <c r="E165" s="31" t="s">
        <v>39</v>
      </c>
    </row>
    <row r="166" spans="1:5" ht="12.75">
      <c r="A166" t="s">
        <v>42</v>
      </c>
      <c r="E166" s="29" t="s">
        <v>39</v>
      </c>
    </row>
    <row r="167" spans="1:16" ht="12.75">
      <c r="A167" s="19" t="s">
        <v>34</v>
      </c>
      <c s="23" t="s">
        <v>509</v>
      </c>
      <c s="23" t="s">
        <v>510</v>
      </c>
      <c s="19" t="s">
        <v>39</v>
      </c>
      <c s="24" t="s">
        <v>511</v>
      </c>
      <c s="25" t="s">
        <v>49</v>
      </c>
      <c s="26">
        <v>3.4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25.5">
      <c r="A168" s="28" t="s">
        <v>38</v>
      </c>
      <c r="E168" s="29" t="s">
        <v>512</v>
      </c>
    </row>
    <row r="169" spans="1:5" ht="12.75">
      <c r="A169" s="30" t="s">
        <v>40</v>
      </c>
      <c r="E169" s="31" t="s">
        <v>39</v>
      </c>
    </row>
    <row r="170" spans="1:5" ht="12.75">
      <c r="A170" t="s">
        <v>42</v>
      </c>
      <c r="E170" s="29" t="s">
        <v>39</v>
      </c>
    </row>
    <row r="171" spans="1:16" ht="12.75">
      <c r="A171" s="19" t="s">
        <v>34</v>
      </c>
      <c s="23" t="s">
        <v>513</v>
      </c>
      <c s="23" t="s">
        <v>514</v>
      </c>
      <c s="19" t="s">
        <v>39</v>
      </c>
      <c s="24" t="s">
        <v>515</v>
      </c>
      <c s="25" t="s">
        <v>49</v>
      </c>
      <c s="26">
        <v>14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516</v>
      </c>
    </row>
    <row r="173" spans="1:5" ht="12.75">
      <c r="A173" s="30" t="s">
        <v>40</v>
      </c>
      <c r="E173" s="31" t="s">
        <v>517</v>
      </c>
    </row>
    <row r="174" spans="1:5" ht="12.75">
      <c r="A174" t="s">
        <v>42</v>
      </c>
      <c r="E174" s="29" t="s">
        <v>39</v>
      </c>
    </row>
    <row r="175" spans="1:16" ht="25.5">
      <c r="A175" s="19" t="s">
        <v>34</v>
      </c>
      <c s="23" t="s">
        <v>518</v>
      </c>
      <c s="23" t="s">
        <v>519</v>
      </c>
      <c s="19" t="s">
        <v>39</v>
      </c>
      <c s="24" t="s">
        <v>520</v>
      </c>
      <c s="25" t="s">
        <v>49</v>
      </c>
      <c s="26">
        <v>3.4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25.5">
      <c r="A176" s="28" t="s">
        <v>38</v>
      </c>
      <c r="E176" s="29" t="s">
        <v>521</v>
      </c>
    </row>
    <row r="177" spans="1:5" ht="12.75">
      <c r="A177" s="30" t="s">
        <v>40</v>
      </c>
      <c r="E177" s="31" t="s">
        <v>39</v>
      </c>
    </row>
    <row r="178" spans="1:5" ht="12.75">
      <c r="A178" t="s">
        <v>42</v>
      </c>
      <c r="E178" s="29" t="s">
        <v>39</v>
      </c>
    </row>
    <row r="179" spans="1:16" ht="12.75">
      <c r="A179" s="19" t="s">
        <v>34</v>
      </c>
      <c s="23" t="s">
        <v>522</v>
      </c>
      <c s="23" t="s">
        <v>523</v>
      </c>
      <c s="19" t="s">
        <v>39</v>
      </c>
      <c s="24" t="s">
        <v>524</v>
      </c>
      <c s="25" t="s">
        <v>49</v>
      </c>
      <c s="26">
        <v>3.4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25.5">
      <c r="A180" s="28" t="s">
        <v>38</v>
      </c>
      <c r="E180" s="29" t="s">
        <v>525</v>
      </c>
    </row>
    <row r="181" spans="1:5" ht="12.75">
      <c r="A181" s="30" t="s">
        <v>40</v>
      </c>
      <c r="E181" s="31" t="s">
        <v>39</v>
      </c>
    </row>
    <row r="182" spans="1:5" ht="12.75">
      <c r="A182" t="s">
        <v>42</v>
      </c>
      <c r="E182" s="29" t="s">
        <v>39</v>
      </c>
    </row>
    <row r="183" spans="1:16" ht="12.75">
      <c r="A183" s="19" t="s">
        <v>34</v>
      </c>
      <c s="23" t="s">
        <v>526</v>
      </c>
      <c s="23" t="s">
        <v>527</v>
      </c>
      <c s="19" t="s">
        <v>39</v>
      </c>
      <c s="24" t="s">
        <v>528</v>
      </c>
      <c s="25" t="s">
        <v>37</v>
      </c>
      <c s="26">
        <v>255.72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528</v>
      </c>
    </row>
    <row r="185" spans="1:5" ht="51">
      <c r="A185" s="30" t="s">
        <v>40</v>
      </c>
      <c r="E185" s="31" t="s">
        <v>529</v>
      </c>
    </row>
    <row r="186" spans="1:5" ht="12.75">
      <c r="A186" t="s">
        <v>42</v>
      </c>
      <c r="E186" s="29" t="s">
        <v>39</v>
      </c>
    </row>
    <row r="187" spans="1:16" ht="12.75">
      <c r="A187" s="19" t="s">
        <v>34</v>
      </c>
      <c s="23" t="s">
        <v>530</v>
      </c>
      <c s="23" t="s">
        <v>531</v>
      </c>
      <c s="19" t="s">
        <v>39</v>
      </c>
      <c s="24" t="s">
        <v>532</v>
      </c>
      <c s="25" t="s">
        <v>399</v>
      </c>
      <c s="26">
        <v>3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25.5">
      <c r="A188" s="28" t="s">
        <v>38</v>
      </c>
      <c r="E188" s="29" t="s">
        <v>533</v>
      </c>
    </row>
    <row r="189" spans="1:5" ht="12.75">
      <c r="A189" s="30" t="s">
        <v>40</v>
      </c>
      <c r="E189" s="31" t="s">
        <v>39</v>
      </c>
    </row>
    <row r="190" spans="1:5" ht="12.75">
      <c r="A190" t="s">
        <v>42</v>
      </c>
      <c r="E190" s="29" t="s">
        <v>39</v>
      </c>
    </row>
    <row r="191" spans="1:16" ht="12.75">
      <c r="A191" s="19" t="s">
        <v>34</v>
      </c>
      <c s="23" t="s">
        <v>534</v>
      </c>
      <c s="23" t="s">
        <v>535</v>
      </c>
      <c s="19" t="s">
        <v>39</v>
      </c>
      <c s="24" t="s">
        <v>536</v>
      </c>
      <c s="25" t="s">
        <v>59</v>
      </c>
      <c s="26">
        <v>8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536</v>
      </c>
    </row>
    <row r="193" spans="1:5" ht="12.75">
      <c r="A193" s="30" t="s">
        <v>40</v>
      </c>
      <c r="E193" s="31" t="s">
        <v>39</v>
      </c>
    </row>
    <row r="194" spans="1:5" ht="12.75">
      <c r="A194" t="s">
        <v>42</v>
      </c>
      <c r="E194" s="29" t="s">
        <v>39</v>
      </c>
    </row>
    <row r="195" spans="1:16" ht="12.75">
      <c r="A195" s="19" t="s">
        <v>34</v>
      </c>
      <c s="23" t="s">
        <v>537</v>
      </c>
      <c s="23" t="s">
        <v>538</v>
      </c>
      <c s="19" t="s">
        <v>39</v>
      </c>
      <c s="24" t="s">
        <v>539</v>
      </c>
      <c s="25" t="s">
        <v>540</v>
      </c>
      <c s="26">
        <v>2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541</v>
      </c>
    </row>
    <row r="197" spans="1:5" ht="12.75">
      <c r="A197" s="30" t="s">
        <v>40</v>
      </c>
      <c r="E197" s="31" t="s">
        <v>39</v>
      </c>
    </row>
    <row r="198" spans="1:5" ht="12.75">
      <c r="A198" t="s">
        <v>42</v>
      </c>
      <c r="E198" s="29" t="s">
        <v>39</v>
      </c>
    </row>
    <row r="199" spans="1:16" ht="12.75">
      <c r="A199" s="19" t="s">
        <v>34</v>
      </c>
      <c s="23" t="s">
        <v>542</v>
      </c>
      <c s="23" t="s">
        <v>543</v>
      </c>
      <c s="19" t="s">
        <v>39</v>
      </c>
      <c s="24" t="s">
        <v>544</v>
      </c>
      <c s="25" t="s">
        <v>59</v>
      </c>
      <c s="26">
        <v>330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544</v>
      </c>
    </row>
    <row r="201" spans="1:5" ht="12.75">
      <c r="A201" s="30" t="s">
        <v>40</v>
      </c>
      <c r="E201" s="31" t="s">
        <v>545</v>
      </c>
    </row>
    <row r="202" spans="1:5" ht="12.75">
      <c r="A202" t="s">
        <v>42</v>
      </c>
      <c r="E202" s="29" t="s">
        <v>39</v>
      </c>
    </row>
    <row r="203" spans="1:16" ht="12.75">
      <c r="A203" s="19" t="s">
        <v>34</v>
      </c>
      <c s="23" t="s">
        <v>546</v>
      </c>
      <c s="23" t="s">
        <v>547</v>
      </c>
      <c s="19" t="s">
        <v>39</v>
      </c>
      <c s="24" t="s">
        <v>548</v>
      </c>
      <c s="25" t="s">
        <v>168</v>
      </c>
      <c s="26">
        <v>110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548</v>
      </c>
    </row>
    <row r="205" spans="1:5" ht="12.75">
      <c r="A205" s="30" t="s">
        <v>40</v>
      </c>
      <c r="E205" s="31" t="s">
        <v>39</v>
      </c>
    </row>
    <row r="206" spans="1:5" ht="12.75">
      <c r="A206" t="s">
        <v>42</v>
      </c>
      <c r="E206" s="29" t="s">
        <v>39</v>
      </c>
    </row>
    <row r="207" spans="1:16" ht="12.75">
      <c r="A207" s="19" t="s">
        <v>34</v>
      </c>
      <c s="23" t="s">
        <v>549</v>
      </c>
      <c s="23" t="s">
        <v>550</v>
      </c>
      <c s="19" t="s">
        <v>39</v>
      </c>
      <c s="24" t="s">
        <v>551</v>
      </c>
      <c s="25" t="s">
        <v>59</v>
      </c>
      <c s="26">
        <v>440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551</v>
      </c>
    </row>
    <row r="209" spans="1:5" ht="12.75">
      <c r="A209" s="30" t="s">
        <v>40</v>
      </c>
      <c r="E209" s="31" t="s">
        <v>552</v>
      </c>
    </row>
    <row r="210" spans="1:5" ht="12.75">
      <c r="A210" t="s">
        <v>42</v>
      </c>
      <c r="E210" s="29" t="s">
        <v>39</v>
      </c>
    </row>
    <row r="211" spans="1:16" ht="12.75">
      <c r="A211" s="19" t="s">
        <v>34</v>
      </c>
      <c s="23" t="s">
        <v>553</v>
      </c>
      <c s="23" t="s">
        <v>554</v>
      </c>
      <c s="19" t="s">
        <v>39</v>
      </c>
      <c s="24" t="s">
        <v>555</v>
      </c>
      <c s="25" t="s">
        <v>59</v>
      </c>
      <c s="26">
        <v>1760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555</v>
      </c>
    </row>
    <row r="213" spans="1:5" ht="12.75">
      <c r="A213" s="30" t="s">
        <v>40</v>
      </c>
      <c r="E213" s="31" t="s">
        <v>556</v>
      </c>
    </row>
    <row r="214" spans="1:5" ht="12.75">
      <c r="A214" t="s">
        <v>42</v>
      </c>
      <c r="E214" s="29" t="s">
        <v>39</v>
      </c>
    </row>
    <row r="215" spans="1:16" ht="12.75">
      <c r="A215" s="19" t="s">
        <v>34</v>
      </c>
      <c s="23" t="s">
        <v>557</v>
      </c>
      <c s="23" t="s">
        <v>558</v>
      </c>
      <c s="19" t="s">
        <v>39</v>
      </c>
      <c s="24" t="s">
        <v>559</v>
      </c>
      <c s="25" t="s">
        <v>59</v>
      </c>
      <c s="26">
        <v>16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559</v>
      </c>
    </row>
    <row r="217" spans="1:5" ht="12.75">
      <c r="A217" s="30" t="s">
        <v>40</v>
      </c>
      <c r="E217" s="31" t="s">
        <v>39</v>
      </c>
    </row>
    <row r="218" spans="1:5" ht="12.75">
      <c r="A218" t="s">
        <v>42</v>
      </c>
      <c r="E218" s="29" t="s">
        <v>39</v>
      </c>
    </row>
    <row r="219" spans="1:16" ht="12.75">
      <c r="A219" s="19" t="s">
        <v>34</v>
      </c>
      <c s="23" t="s">
        <v>560</v>
      </c>
      <c s="23" t="s">
        <v>561</v>
      </c>
      <c s="19" t="s">
        <v>39</v>
      </c>
      <c s="24" t="s">
        <v>562</v>
      </c>
      <c s="25" t="s">
        <v>168</v>
      </c>
      <c s="26">
        <v>15</v>
      </c>
      <c s="27">
        <v>0</v>
      </c>
      <c s="27">
        <f>ROUND(ROUND(H219,2)*ROUND(G219,3),2)</f>
      </c>
      <c r="O219">
        <f>(I219*21)/100</f>
      </c>
      <c t="s">
        <v>12</v>
      </c>
    </row>
    <row r="220" spans="1:5" ht="12.75">
      <c r="A220" s="28" t="s">
        <v>38</v>
      </c>
      <c r="E220" s="29" t="s">
        <v>563</v>
      </c>
    </row>
    <row r="221" spans="1:5" ht="12.75">
      <c r="A221" s="30" t="s">
        <v>40</v>
      </c>
      <c r="E221" s="31" t="s">
        <v>39</v>
      </c>
    </row>
    <row r="222" spans="1:5" ht="12.75">
      <c r="A222" t="s">
        <v>42</v>
      </c>
      <c r="E222" s="29" t="s">
        <v>39</v>
      </c>
    </row>
    <row r="223" spans="1:18" ht="12.75" customHeight="1">
      <c r="A223" s="5" t="s">
        <v>32</v>
      </c>
      <c s="5"/>
      <c s="34" t="s">
        <v>564</v>
      </c>
      <c s="5"/>
      <c s="21" t="s">
        <v>565</v>
      </c>
      <c s="5"/>
      <c s="5"/>
      <c s="5"/>
      <c s="35">
        <f>0+Q223</f>
      </c>
      <c r="O223">
        <f>0+R223</f>
      </c>
      <c r="Q223">
        <f>0+I224</f>
      </c>
      <c>
        <f>0+O224</f>
      </c>
    </row>
    <row r="224" spans="1:16" ht="25.5">
      <c r="A224" s="19" t="s">
        <v>34</v>
      </c>
      <c s="23" t="s">
        <v>11</v>
      </c>
      <c s="23" t="s">
        <v>566</v>
      </c>
      <c s="19" t="s">
        <v>39</v>
      </c>
      <c s="24" t="s">
        <v>567</v>
      </c>
      <c s="25" t="s">
        <v>59</v>
      </c>
      <c s="26">
        <v>1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25.5">
      <c r="A225" s="28" t="s">
        <v>38</v>
      </c>
      <c r="E225" s="29" t="s">
        <v>567</v>
      </c>
    </row>
    <row r="226" spans="1:5" ht="12.75">
      <c r="A226" s="30" t="s">
        <v>40</v>
      </c>
      <c r="E226" s="31" t="s">
        <v>39</v>
      </c>
    </row>
    <row r="227" spans="1:5" ht="12.75">
      <c r="A227" t="s">
        <v>42</v>
      </c>
      <c r="E227" s="29" t="s">
        <v>39</v>
      </c>
    </row>
    <row r="228" spans="1:18" ht="12.75" customHeight="1">
      <c r="A228" s="5" t="s">
        <v>32</v>
      </c>
      <c s="5"/>
      <c s="34" t="s">
        <v>568</v>
      </c>
      <c s="5"/>
      <c s="21" t="s">
        <v>569</v>
      </c>
      <c s="5"/>
      <c s="5"/>
      <c s="5"/>
      <c s="35">
        <f>0+Q228</f>
      </c>
      <c r="O228">
        <f>0+R228</f>
      </c>
      <c r="Q228">
        <f>0+I229+I233+I237+I241</f>
      </c>
      <c>
        <f>0+O229+O233+O237+O241</f>
      </c>
    </row>
    <row r="229" spans="1:16" ht="12.75">
      <c r="A229" s="19" t="s">
        <v>34</v>
      </c>
      <c s="23" t="s">
        <v>570</v>
      </c>
      <c s="23" t="s">
        <v>571</v>
      </c>
      <c s="19" t="s">
        <v>39</v>
      </c>
      <c s="24" t="s">
        <v>572</v>
      </c>
      <c s="25" t="s">
        <v>37</v>
      </c>
      <c s="26">
        <v>265.37</v>
      </c>
      <c s="27">
        <v>0</v>
      </c>
      <c s="27">
        <f>ROUND(ROUND(H229,2)*ROUND(G229,3),2)</f>
      </c>
      <c r="O229">
        <f>(I229*21)/100</f>
      </c>
      <c t="s">
        <v>12</v>
      </c>
    </row>
    <row r="230" spans="1:5" ht="25.5">
      <c r="A230" s="28" t="s">
        <v>38</v>
      </c>
      <c r="E230" s="29" t="s">
        <v>573</v>
      </c>
    </row>
    <row r="231" spans="1:5" ht="12.75">
      <c r="A231" s="30" t="s">
        <v>40</v>
      </c>
      <c r="E231" s="31" t="s">
        <v>574</v>
      </c>
    </row>
    <row r="232" spans="1:5" ht="63.75">
      <c r="A232" t="s">
        <v>42</v>
      </c>
      <c r="E232" s="29" t="s">
        <v>575</v>
      </c>
    </row>
    <row r="233" spans="1:16" ht="12.75">
      <c r="A233" s="19" t="s">
        <v>34</v>
      </c>
      <c s="23" t="s">
        <v>576</v>
      </c>
      <c s="23" t="s">
        <v>577</v>
      </c>
      <c s="19" t="s">
        <v>39</v>
      </c>
      <c s="24" t="s">
        <v>578</v>
      </c>
      <c s="25" t="s">
        <v>37</v>
      </c>
      <c s="26">
        <v>2122.96</v>
      </c>
      <c s="27">
        <v>0</v>
      </c>
      <c s="27">
        <f>ROUND(ROUND(H233,2)*ROUND(G233,3),2)</f>
      </c>
      <c r="O233">
        <f>(I233*21)/100</f>
      </c>
      <c t="s">
        <v>12</v>
      </c>
    </row>
    <row r="234" spans="1:5" ht="25.5">
      <c r="A234" s="28" t="s">
        <v>38</v>
      </c>
      <c r="E234" s="29" t="s">
        <v>579</v>
      </c>
    </row>
    <row r="235" spans="1:5" ht="12.75">
      <c r="A235" s="30" t="s">
        <v>40</v>
      </c>
      <c r="E235" s="31" t="s">
        <v>39</v>
      </c>
    </row>
    <row r="236" spans="1:5" ht="63.75">
      <c r="A236" t="s">
        <v>42</v>
      </c>
      <c r="E236" s="29" t="s">
        <v>575</v>
      </c>
    </row>
    <row r="237" spans="1:16" ht="25.5">
      <c r="A237" s="19" t="s">
        <v>34</v>
      </c>
      <c s="23" t="s">
        <v>580</v>
      </c>
      <c s="23" t="s">
        <v>581</v>
      </c>
      <c s="19" t="s">
        <v>39</v>
      </c>
      <c s="24" t="s">
        <v>582</v>
      </c>
      <c s="25" t="s">
        <v>37</v>
      </c>
      <c s="26">
        <v>310.7</v>
      </c>
      <c s="27">
        <v>0</v>
      </c>
      <c s="27">
        <f>ROUND(ROUND(H237,2)*ROUND(G237,3),2)</f>
      </c>
      <c r="O237">
        <f>(I237*21)/100</f>
      </c>
      <c t="s">
        <v>12</v>
      </c>
    </row>
    <row r="238" spans="1:5" ht="25.5">
      <c r="A238" s="28" t="s">
        <v>38</v>
      </c>
      <c r="E238" s="29" t="s">
        <v>582</v>
      </c>
    </row>
    <row r="239" spans="1:5" ht="51">
      <c r="A239" s="30" t="s">
        <v>40</v>
      </c>
      <c r="E239" s="31" t="s">
        <v>583</v>
      </c>
    </row>
    <row r="240" spans="1:5" ht="12.75">
      <c r="A240" t="s">
        <v>42</v>
      </c>
      <c r="E240" s="29" t="s">
        <v>39</v>
      </c>
    </row>
    <row r="241" spans="1:16" ht="25.5">
      <c r="A241" s="19" t="s">
        <v>34</v>
      </c>
      <c s="23" t="s">
        <v>584</v>
      </c>
      <c s="23" t="s">
        <v>585</v>
      </c>
      <c s="19" t="s">
        <v>39</v>
      </c>
      <c s="24" t="s">
        <v>586</v>
      </c>
      <c s="25" t="s">
        <v>37</v>
      </c>
      <c s="26">
        <v>1.275</v>
      </c>
      <c s="27">
        <v>0</v>
      </c>
      <c s="27">
        <f>ROUND(ROUND(H241,2)*ROUND(G241,3),2)</f>
      </c>
      <c r="O241">
        <f>(I241*21)/100</f>
      </c>
      <c t="s">
        <v>12</v>
      </c>
    </row>
    <row r="242" spans="1:5" ht="25.5">
      <c r="A242" s="28" t="s">
        <v>38</v>
      </c>
      <c r="E242" s="29" t="s">
        <v>586</v>
      </c>
    </row>
    <row r="243" spans="1:5" ht="12.75">
      <c r="A243" s="30" t="s">
        <v>40</v>
      </c>
      <c r="E243" s="31" t="s">
        <v>587</v>
      </c>
    </row>
    <row r="244" spans="1:5" ht="12.75">
      <c r="A244" t="s">
        <v>42</v>
      </c>
      <c r="E244" s="29" t="s">
        <v>39</v>
      </c>
    </row>
    <row r="245" spans="1:18" ht="12.75" customHeight="1">
      <c r="A245" s="5" t="s">
        <v>32</v>
      </c>
      <c s="5"/>
      <c s="34" t="s">
        <v>588</v>
      </c>
      <c s="5"/>
      <c s="21" t="s">
        <v>589</v>
      </c>
      <c s="5"/>
      <c s="5"/>
      <c s="5"/>
      <c s="35">
        <f>0+Q245</f>
      </c>
      <c r="O245">
        <f>0+R245</f>
      </c>
      <c r="Q245">
        <f>0+I246+I250+I254+I258+I262</f>
      </c>
      <c>
        <f>0+O246+O250+O254+O258+O262</f>
      </c>
    </row>
    <row r="246" spans="1:16" ht="12.75">
      <c r="A246" s="19" t="s">
        <v>34</v>
      </c>
      <c s="23" t="s">
        <v>18</v>
      </c>
      <c s="23" t="s">
        <v>590</v>
      </c>
      <c s="19" t="s">
        <v>39</v>
      </c>
      <c s="24" t="s">
        <v>591</v>
      </c>
      <c s="25" t="s">
        <v>592</v>
      </c>
      <c s="26">
        <v>1</v>
      </c>
      <c s="27">
        <v>0</v>
      </c>
      <c s="27">
        <f>ROUND(ROUND(H246,2)*ROUND(G246,3),2)</f>
      </c>
      <c r="O246">
        <f>(I246*21)/100</f>
      </c>
      <c t="s">
        <v>12</v>
      </c>
    </row>
    <row r="247" spans="1:5" ht="12.75">
      <c r="A247" s="28" t="s">
        <v>38</v>
      </c>
      <c r="E247" s="29" t="s">
        <v>591</v>
      </c>
    </row>
    <row r="248" spans="1:5" ht="12.75">
      <c r="A248" s="30" t="s">
        <v>40</v>
      </c>
      <c r="E248" s="31" t="s">
        <v>39</v>
      </c>
    </row>
    <row r="249" spans="1:5" ht="12.75">
      <c r="A249" t="s">
        <v>42</v>
      </c>
      <c r="E249" s="29" t="s">
        <v>39</v>
      </c>
    </row>
    <row r="250" spans="1:16" ht="12.75">
      <c r="A250" s="19" t="s">
        <v>34</v>
      </c>
      <c s="23" t="s">
        <v>593</v>
      </c>
      <c s="23" t="s">
        <v>594</v>
      </c>
      <c s="19" t="s">
        <v>39</v>
      </c>
      <c s="24" t="s">
        <v>595</v>
      </c>
      <c s="25" t="s">
        <v>59</v>
      </c>
      <c s="26">
        <v>1</v>
      </c>
      <c s="27">
        <v>0</v>
      </c>
      <c s="27">
        <f>ROUND(ROUND(H250,2)*ROUND(G250,3),2)</f>
      </c>
      <c r="O250">
        <f>(I250*21)/100</f>
      </c>
      <c t="s">
        <v>12</v>
      </c>
    </row>
    <row r="251" spans="1:5" ht="12.75">
      <c r="A251" s="28" t="s">
        <v>38</v>
      </c>
      <c r="E251" s="29" t="s">
        <v>595</v>
      </c>
    </row>
    <row r="252" spans="1:5" ht="12.75">
      <c r="A252" s="30" t="s">
        <v>40</v>
      </c>
      <c r="E252" s="31" t="s">
        <v>39</v>
      </c>
    </row>
    <row r="253" spans="1:5" ht="12.75">
      <c r="A253" t="s">
        <v>42</v>
      </c>
      <c r="E253" s="29" t="s">
        <v>39</v>
      </c>
    </row>
    <row r="254" spans="1:16" ht="12.75">
      <c r="A254" s="19" t="s">
        <v>34</v>
      </c>
      <c s="23" t="s">
        <v>596</v>
      </c>
      <c s="23" t="s">
        <v>597</v>
      </c>
      <c s="19" t="s">
        <v>39</v>
      </c>
      <c s="24" t="s">
        <v>598</v>
      </c>
      <c s="25" t="s">
        <v>59</v>
      </c>
      <c s="26">
        <v>1</v>
      </c>
      <c s="27">
        <v>0</v>
      </c>
      <c s="27">
        <f>ROUND(ROUND(H254,2)*ROUND(G254,3),2)</f>
      </c>
      <c r="O254">
        <f>(I254*21)/100</f>
      </c>
      <c t="s">
        <v>12</v>
      </c>
    </row>
    <row r="255" spans="1:5" ht="12.75">
      <c r="A255" s="28" t="s">
        <v>38</v>
      </c>
      <c r="E255" s="29" t="s">
        <v>598</v>
      </c>
    </row>
    <row r="256" spans="1:5" ht="12.75">
      <c r="A256" s="30" t="s">
        <v>40</v>
      </c>
      <c r="E256" s="31" t="s">
        <v>39</v>
      </c>
    </row>
    <row r="257" spans="1:5" ht="12.75">
      <c r="A257" t="s">
        <v>42</v>
      </c>
      <c r="E257" s="29" t="s">
        <v>39</v>
      </c>
    </row>
    <row r="258" spans="1:16" ht="12.75">
      <c r="A258" s="19" t="s">
        <v>34</v>
      </c>
      <c s="23" t="s">
        <v>599</v>
      </c>
      <c s="23" t="s">
        <v>600</v>
      </c>
      <c s="19" t="s">
        <v>39</v>
      </c>
      <c s="24" t="s">
        <v>601</v>
      </c>
      <c s="25" t="s">
        <v>59</v>
      </c>
      <c s="26">
        <v>1</v>
      </c>
      <c s="27">
        <v>0</v>
      </c>
      <c s="27">
        <f>ROUND(ROUND(H258,2)*ROUND(G258,3),2)</f>
      </c>
      <c r="O258">
        <f>(I258*21)/100</f>
      </c>
      <c t="s">
        <v>12</v>
      </c>
    </row>
    <row r="259" spans="1:5" ht="12.75">
      <c r="A259" s="28" t="s">
        <v>38</v>
      </c>
      <c r="E259" s="29" t="s">
        <v>601</v>
      </c>
    </row>
    <row r="260" spans="1:5" ht="12.75">
      <c r="A260" s="30" t="s">
        <v>40</v>
      </c>
      <c r="E260" s="31" t="s">
        <v>39</v>
      </c>
    </row>
    <row r="261" spans="1:5" ht="12.75">
      <c r="A261" t="s">
        <v>42</v>
      </c>
      <c r="E261" s="29" t="s">
        <v>39</v>
      </c>
    </row>
    <row r="262" spans="1:16" ht="12.75">
      <c r="A262" s="19" t="s">
        <v>34</v>
      </c>
      <c s="23" t="s">
        <v>602</v>
      </c>
      <c s="23" t="s">
        <v>603</v>
      </c>
      <c s="19" t="s">
        <v>39</v>
      </c>
      <c s="24" t="s">
        <v>604</v>
      </c>
      <c s="25" t="s">
        <v>59</v>
      </c>
      <c s="26">
        <v>1</v>
      </c>
      <c s="27">
        <v>0</v>
      </c>
      <c s="27">
        <f>ROUND(ROUND(H262,2)*ROUND(G262,3),2)</f>
      </c>
      <c r="O262">
        <f>(I262*21)/100</f>
      </c>
      <c t="s">
        <v>12</v>
      </c>
    </row>
    <row r="263" spans="1:5" ht="12.75">
      <c r="A263" s="28" t="s">
        <v>38</v>
      </c>
      <c r="E263" s="29" t="s">
        <v>604</v>
      </c>
    </row>
    <row r="264" spans="1:5" ht="12.75">
      <c r="A264" s="30" t="s">
        <v>40</v>
      </c>
      <c r="E264" s="31" t="s">
        <v>39</v>
      </c>
    </row>
    <row r="265" spans="1:5" ht="12.75">
      <c r="A265" t="s">
        <v>42</v>
      </c>
      <c r="E265" s="29" t="s">
        <v>39</v>
      </c>
    </row>
    <row r="266" spans="1:18" ht="12.75" customHeight="1">
      <c r="A266" s="5" t="s">
        <v>32</v>
      </c>
      <c s="5"/>
      <c s="34" t="s">
        <v>605</v>
      </c>
      <c s="5"/>
      <c s="21" t="s">
        <v>606</v>
      </c>
      <c s="5"/>
      <c s="5"/>
      <c s="5"/>
      <c s="35">
        <f>0+Q266</f>
      </c>
      <c r="O266">
        <f>0+R266</f>
      </c>
      <c r="Q266">
        <f>0+I267</f>
      </c>
      <c>
        <f>0+O267</f>
      </c>
    </row>
    <row r="267" spans="1:16" ht="12.75">
      <c r="A267" s="19" t="s">
        <v>34</v>
      </c>
      <c s="23" t="s">
        <v>607</v>
      </c>
      <c s="23" t="s">
        <v>608</v>
      </c>
      <c s="19" t="s">
        <v>39</v>
      </c>
      <c s="24" t="s">
        <v>609</v>
      </c>
      <c s="25" t="s">
        <v>168</v>
      </c>
      <c s="26">
        <v>112</v>
      </c>
      <c s="27">
        <v>0</v>
      </c>
      <c s="27">
        <f>ROUND(ROUND(H267,2)*ROUND(G267,3),2)</f>
      </c>
      <c r="O267">
        <f>(I267*21)/100</f>
      </c>
      <c t="s">
        <v>12</v>
      </c>
    </row>
    <row r="268" spans="1:5" ht="25.5">
      <c r="A268" s="28" t="s">
        <v>38</v>
      </c>
      <c r="E268" s="29" t="s">
        <v>610</v>
      </c>
    </row>
    <row r="269" spans="1:5" ht="12.75">
      <c r="A269" s="30" t="s">
        <v>40</v>
      </c>
      <c r="E269" s="31" t="s">
        <v>39</v>
      </c>
    </row>
    <row r="270" spans="1:5" ht="12.75">
      <c r="A270" t="s">
        <v>42</v>
      </c>
      <c r="E270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611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611</v>
      </c>
      <c s="5"/>
      <c s="14" t="s">
        <v>612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614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18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38.25">
      <c r="A15" s="28" t="s">
        <v>38</v>
      </c>
      <c r="E15" s="29" t="s">
        <v>617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621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627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631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635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68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639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645</v>
      </c>
      <c s="19" t="s">
        <v>39</v>
      </c>
      <c s="24" t="s">
        <v>646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647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648</v>
      </c>
    </row>
    <row r="51" spans="1:16" ht="12.75">
      <c r="A51" s="19" t="s">
        <v>34</v>
      </c>
      <c s="23" t="s">
        <v>88</v>
      </c>
      <c s="23" t="s">
        <v>649</v>
      </c>
      <c s="19" t="s">
        <v>39</v>
      </c>
      <c s="24" t="s">
        <v>650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651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652</v>
      </c>
    </row>
    <row r="55" spans="1:16" ht="12.75">
      <c r="A55" s="19" t="s">
        <v>34</v>
      </c>
      <c s="23" t="s">
        <v>92</v>
      </c>
      <c s="23" t="s">
        <v>653</v>
      </c>
      <c s="19" t="s">
        <v>180</v>
      </c>
      <c s="24" t="s">
        <v>654</v>
      </c>
      <c s="25" t="s">
        <v>168</v>
      </c>
      <c s="26">
        <v>3800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654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655</v>
      </c>
    </row>
    <row r="59" spans="1:16" ht="12.75">
      <c r="A59" s="19" t="s">
        <v>34</v>
      </c>
      <c s="23" t="s">
        <v>139</v>
      </c>
      <c s="23" t="s">
        <v>656</v>
      </c>
      <c s="19" t="s">
        <v>39</v>
      </c>
      <c s="24" t="s">
        <v>657</v>
      </c>
      <c s="25" t="s">
        <v>168</v>
      </c>
      <c s="26">
        <v>3800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658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659</v>
      </c>
    </row>
    <row r="63" spans="1:16" ht="12.75">
      <c r="A63" s="19" t="s">
        <v>34</v>
      </c>
      <c s="23" t="s">
        <v>144</v>
      </c>
      <c s="23" t="s">
        <v>660</v>
      </c>
      <c s="19" t="s">
        <v>180</v>
      </c>
      <c s="24" t="s">
        <v>661</v>
      </c>
      <c s="25" t="s">
        <v>168</v>
      </c>
      <c s="26">
        <v>684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661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662</v>
      </c>
    </row>
    <row r="67" spans="1:16" ht="12.75">
      <c r="A67" s="19" t="s">
        <v>34</v>
      </c>
      <c s="23" t="s">
        <v>148</v>
      </c>
      <c s="23" t="s">
        <v>663</v>
      </c>
      <c s="19" t="s">
        <v>180</v>
      </c>
      <c s="24" t="s">
        <v>664</v>
      </c>
      <c s="25" t="s">
        <v>168</v>
      </c>
      <c s="26">
        <v>684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664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665</v>
      </c>
    </row>
    <row r="71" spans="1:16" ht="12.75">
      <c r="A71" s="19" t="s">
        <v>34</v>
      </c>
      <c s="23" t="s">
        <v>152</v>
      </c>
      <c s="23" t="s">
        <v>666</v>
      </c>
      <c s="19" t="s">
        <v>180</v>
      </c>
      <c s="24" t="s">
        <v>667</v>
      </c>
      <c s="25" t="s">
        <v>668</v>
      </c>
      <c s="26">
        <v>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669</v>
      </c>
    </row>
    <row r="75" spans="1:16" ht="12.75">
      <c r="A75" s="19" t="s">
        <v>34</v>
      </c>
      <c s="23" t="s">
        <v>157</v>
      </c>
      <c s="23" t="s">
        <v>670</v>
      </c>
      <c s="19" t="s">
        <v>180</v>
      </c>
      <c s="24" t="s">
        <v>671</v>
      </c>
      <c s="25" t="s">
        <v>168</v>
      </c>
      <c s="26">
        <v>684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671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672</v>
      </c>
    </row>
    <row r="79" spans="1:16" ht="12.75">
      <c r="A79" s="19" t="s">
        <v>34</v>
      </c>
      <c s="23" t="s">
        <v>161</v>
      </c>
      <c s="23" t="s">
        <v>673</v>
      </c>
      <c s="19" t="s">
        <v>180</v>
      </c>
      <c s="24" t="s">
        <v>674</v>
      </c>
      <c s="25" t="s">
        <v>59</v>
      </c>
      <c s="26">
        <v>6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674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675</v>
      </c>
    </row>
    <row r="83" spans="1:16" ht="12.75">
      <c r="A83" s="19" t="s">
        <v>34</v>
      </c>
      <c s="23" t="s">
        <v>165</v>
      </c>
      <c s="23" t="s">
        <v>676</v>
      </c>
      <c s="19" t="s">
        <v>180</v>
      </c>
      <c s="24" t="s">
        <v>677</v>
      </c>
      <c s="25" t="s">
        <v>59</v>
      </c>
      <c s="26">
        <v>6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677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678</v>
      </c>
    </row>
    <row r="87" spans="1:16" ht="12.75">
      <c r="A87" s="19" t="s">
        <v>34</v>
      </c>
      <c s="23" t="s">
        <v>171</v>
      </c>
      <c s="23" t="s">
        <v>679</v>
      </c>
      <c s="19" t="s">
        <v>180</v>
      </c>
      <c s="24" t="s">
        <v>680</v>
      </c>
      <c s="25" t="s">
        <v>59</v>
      </c>
      <c s="26">
        <v>6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681</v>
      </c>
    </row>
    <row r="91" spans="1:16" ht="12.75">
      <c r="A91" s="19" t="s">
        <v>34</v>
      </c>
      <c s="23" t="s">
        <v>227</v>
      </c>
      <c s="23" t="s">
        <v>682</v>
      </c>
      <c s="19" t="s">
        <v>180</v>
      </c>
      <c s="24" t="s">
        <v>683</v>
      </c>
      <c s="25" t="s">
        <v>59</v>
      </c>
      <c s="26">
        <v>6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678</v>
      </c>
    </row>
    <row r="95" spans="1:16" ht="12.75">
      <c r="A95" s="19" t="s">
        <v>34</v>
      </c>
      <c s="23" t="s">
        <v>231</v>
      </c>
      <c s="23" t="s">
        <v>684</v>
      </c>
      <c s="19" t="s">
        <v>39</v>
      </c>
      <c s="24" t="s">
        <v>685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686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687</v>
      </c>
    </row>
    <row r="99" spans="1:16" ht="12.75">
      <c r="A99" s="19" t="s">
        <v>34</v>
      </c>
      <c s="23" t="s">
        <v>237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690</v>
      </c>
    </row>
    <row r="101" spans="1:5" ht="12.75">
      <c r="A101" s="30" t="s">
        <v>40</v>
      </c>
      <c r="E101" s="31" t="s">
        <v>39</v>
      </c>
    </row>
    <row r="102" spans="1:5" ht="127.5">
      <c r="A102" t="s">
        <v>42</v>
      </c>
      <c r="E102" s="29" t="s">
        <v>687</v>
      </c>
    </row>
    <row r="103" spans="1:16" ht="12.75">
      <c r="A103" s="19" t="s">
        <v>34</v>
      </c>
      <c s="23" t="s">
        <v>244</v>
      </c>
      <c s="23" t="s">
        <v>691</v>
      </c>
      <c s="19" t="s">
        <v>39</v>
      </c>
      <c s="24" t="s">
        <v>692</v>
      </c>
      <c s="25" t="s">
        <v>59</v>
      </c>
      <c s="26">
        <v>2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693</v>
      </c>
    </row>
    <row r="105" spans="1:5" ht="12.75">
      <c r="A105" s="30" t="s">
        <v>40</v>
      </c>
      <c r="E105" s="31" t="s">
        <v>39</v>
      </c>
    </row>
    <row r="106" spans="1:5" ht="153">
      <c r="A106" t="s">
        <v>42</v>
      </c>
      <c r="E106" s="29" t="s">
        <v>694</v>
      </c>
    </row>
    <row r="107" spans="1:16" ht="12.75">
      <c r="A107" s="19" t="s">
        <v>34</v>
      </c>
      <c s="23" t="s">
        <v>248</v>
      </c>
      <c s="23" t="s">
        <v>695</v>
      </c>
      <c s="19" t="s">
        <v>39</v>
      </c>
      <c s="24" t="s">
        <v>696</v>
      </c>
      <c s="25" t="s">
        <v>697</v>
      </c>
      <c s="26">
        <v>240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698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700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700</v>
      </c>
      <c s="5"/>
      <c s="14" t="s">
        <v>701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702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3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703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43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704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43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166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9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705</v>
      </c>
      <c s="5"/>
      <c s="5"/>
      <c s="5"/>
      <c s="35">
        <f>0+Q38</f>
      </c>
      <c r="O38">
        <f>0+R38</f>
      </c>
      <c r="Q38">
        <f>0+I39+I43+I47+I51+I55+I59+I63+I67+I71+I75+I79+I83+I87+I91+I95+I99+I103+I107+I111+I115+I119+I123+I127+I131+I135+I139+I143+I147</f>
      </c>
      <c>
        <f>0+O39+O43+O47+O51+O55+O59+O63+O67+O71+O75+O79+O83+O87+O91+O95+O99+O103+O107+O111+O115+O119+O123+O127+O131+O135+O139+O143+O147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9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81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706</v>
      </c>
      <c s="19" t="s">
        <v>39</v>
      </c>
      <c s="24" t="s">
        <v>707</v>
      </c>
      <c s="25" t="s">
        <v>168</v>
      </c>
      <c s="26">
        <v>21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708</v>
      </c>
    </row>
    <row r="49" spans="1:5" ht="12.75">
      <c r="A49" s="30" t="s">
        <v>40</v>
      </c>
      <c r="E49" s="31" t="s">
        <v>39</v>
      </c>
    </row>
    <row r="50" spans="1:5" ht="76.5">
      <c r="A50" t="s">
        <v>42</v>
      </c>
      <c r="E50" s="29" t="s">
        <v>644</v>
      </c>
    </row>
    <row r="51" spans="1:16" ht="12.75">
      <c r="A51" s="19" t="s">
        <v>34</v>
      </c>
      <c s="23" t="s">
        <v>88</v>
      </c>
      <c s="23" t="s">
        <v>709</v>
      </c>
      <c s="19" t="s">
        <v>39</v>
      </c>
      <c s="24" t="s">
        <v>710</v>
      </c>
      <c s="25" t="s">
        <v>168</v>
      </c>
      <c s="26">
        <v>51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648</v>
      </c>
    </row>
    <row r="55" spans="1:16" ht="12.75">
      <c r="A55" s="19" t="s">
        <v>34</v>
      </c>
      <c s="23" t="s">
        <v>92</v>
      </c>
      <c s="23" t="s">
        <v>649</v>
      </c>
      <c s="19" t="s">
        <v>39</v>
      </c>
      <c s="24" t="s">
        <v>650</v>
      </c>
      <c s="25" t="s">
        <v>168</v>
      </c>
      <c s="26">
        <v>115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89.25">
      <c r="A58" t="s">
        <v>42</v>
      </c>
      <c r="E58" s="29" t="s">
        <v>652</v>
      </c>
    </row>
    <row r="59" spans="1:16" ht="12.75">
      <c r="A59" s="19" t="s">
        <v>34</v>
      </c>
      <c s="23" t="s">
        <v>139</v>
      </c>
      <c s="23" t="s">
        <v>711</v>
      </c>
      <c s="19" t="s">
        <v>180</v>
      </c>
      <c s="24" t="s">
        <v>712</v>
      </c>
      <c s="25" t="s">
        <v>713</v>
      </c>
      <c s="26">
        <v>1.8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65.75">
      <c r="A62" t="s">
        <v>42</v>
      </c>
      <c r="E62" s="29" t="s">
        <v>714</v>
      </c>
    </row>
    <row r="63" spans="1:16" ht="12.75">
      <c r="A63" s="19" t="s">
        <v>34</v>
      </c>
      <c s="23" t="s">
        <v>144</v>
      </c>
      <c s="23" t="s">
        <v>653</v>
      </c>
      <c s="19" t="s">
        <v>180</v>
      </c>
      <c s="24" t="s">
        <v>654</v>
      </c>
      <c s="25" t="s">
        <v>168</v>
      </c>
      <c s="26">
        <v>260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27.5">
      <c r="A66" t="s">
        <v>42</v>
      </c>
      <c r="E66" s="29" t="s">
        <v>655</v>
      </c>
    </row>
    <row r="67" spans="1:16" ht="12.75">
      <c r="A67" s="19" t="s">
        <v>34</v>
      </c>
      <c s="23" t="s">
        <v>148</v>
      </c>
      <c s="23" t="s">
        <v>656</v>
      </c>
      <c s="19" t="s">
        <v>180</v>
      </c>
      <c s="24" t="s">
        <v>658</v>
      </c>
      <c s="25" t="s">
        <v>168</v>
      </c>
      <c s="26">
        <v>110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53">
      <c r="A70" t="s">
        <v>42</v>
      </c>
      <c r="E70" s="29" t="s">
        <v>659</v>
      </c>
    </row>
    <row r="71" spans="1:16" ht="12.75">
      <c r="A71" s="19" t="s">
        <v>34</v>
      </c>
      <c s="23" t="s">
        <v>152</v>
      </c>
      <c s="23" t="s">
        <v>660</v>
      </c>
      <c s="19" t="s">
        <v>180</v>
      </c>
      <c s="24" t="s">
        <v>661</v>
      </c>
      <c s="25" t="s">
        <v>168</v>
      </c>
      <c s="26">
        <v>336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65.75">
      <c r="A74" t="s">
        <v>42</v>
      </c>
      <c r="E74" s="29" t="s">
        <v>662</v>
      </c>
    </row>
    <row r="75" spans="1:16" ht="12.75">
      <c r="A75" s="19" t="s">
        <v>34</v>
      </c>
      <c s="23" t="s">
        <v>157</v>
      </c>
      <c s="23" t="s">
        <v>663</v>
      </c>
      <c s="19" t="s">
        <v>180</v>
      </c>
      <c s="24" t="s">
        <v>664</v>
      </c>
      <c s="25" t="s">
        <v>168</v>
      </c>
      <c s="26">
        <v>378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27.5">
      <c r="A78" t="s">
        <v>42</v>
      </c>
      <c r="E78" s="29" t="s">
        <v>665</v>
      </c>
    </row>
    <row r="79" spans="1:16" ht="12.75">
      <c r="A79" s="19" t="s">
        <v>34</v>
      </c>
      <c s="23" t="s">
        <v>161</v>
      </c>
      <c s="23" t="s">
        <v>715</v>
      </c>
      <c s="19" t="s">
        <v>180</v>
      </c>
      <c s="24" t="s">
        <v>716</v>
      </c>
      <c s="25" t="s">
        <v>168</v>
      </c>
      <c s="26">
        <v>42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659</v>
      </c>
    </row>
    <row r="83" spans="1:16" ht="12.75">
      <c r="A83" s="19" t="s">
        <v>34</v>
      </c>
      <c s="23" t="s">
        <v>165</v>
      </c>
      <c s="23" t="s">
        <v>666</v>
      </c>
      <c s="19" t="s">
        <v>180</v>
      </c>
      <c s="24" t="s">
        <v>667</v>
      </c>
      <c s="25" t="s">
        <v>668</v>
      </c>
      <c s="26">
        <v>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40.25">
      <c r="A86" t="s">
        <v>42</v>
      </c>
      <c r="E86" s="29" t="s">
        <v>669</v>
      </c>
    </row>
    <row r="87" spans="1:16" ht="12.75">
      <c r="A87" s="19" t="s">
        <v>34</v>
      </c>
      <c s="23" t="s">
        <v>171</v>
      </c>
      <c s="23" t="s">
        <v>670</v>
      </c>
      <c s="19" t="s">
        <v>180</v>
      </c>
      <c s="24" t="s">
        <v>671</v>
      </c>
      <c s="25" t="s">
        <v>168</v>
      </c>
      <c s="26">
        <v>336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40.25">
      <c r="A90" t="s">
        <v>42</v>
      </c>
      <c r="E90" s="29" t="s">
        <v>672</v>
      </c>
    </row>
    <row r="91" spans="1:16" ht="12.75">
      <c r="A91" s="19" t="s">
        <v>34</v>
      </c>
      <c s="23" t="s">
        <v>227</v>
      </c>
      <c s="23" t="s">
        <v>673</v>
      </c>
      <c s="19" t="s">
        <v>180</v>
      </c>
      <c s="24" t="s">
        <v>674</v>
      </c>
      <c s="25" t="s">
        <v>59</v>
      </c>
      <c s="26">
        <v>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53">
      <c r="A94" t="s">
        <v>42</v>
      </c>
      <c r="E94" s="29" t="s">
        <v>675</v>
      </c>
    </row>
    <row r="95" spans="1:16" ht="12.75">
      <c r="A95" s="19" t="s">
        <v>34</v>
      </c>
      <c s="23" t="s">
        <v>231</v>
      </c>
      <c s="23" t="s">
        <v>676</v>
      </c>
      <c s="19" t="s">
        <v>180</v>
      </c>
      <c s="24" t="s">
        <v>677</v>
      </c>
      <c s="25" t="s">
        <v>59</v>
      </c>
      <c s="26">
        <v>4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678</v>
      </c>
    </row>
    <row r="99" spans="1:16" ht="12.75">
      <c r="A99" s="19" t="s">
        <v>34</v>
      </c>
      <c s="23" t="s">
        <v>237</v>
      </c>
      <c s="23" t="s">
        <v>717</v>
      </c>
      <c s="19" t="s">
        <v>39</v>
      </c>
      <c s="24" t="s">
        <v>718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681</v>
      </c>
    </row>
    <row r="103" spans="1:16" ht="12.75">
      <c r="A103" s="19" t="s">
        <v>34</v>
      </c>
      <c s="23" t="s">
        <v>244</v>
      </c>
      <c s="23" t="s">
        <v>719</v>
      </c>
      <c s="19" t="s">
        <v>39</v>
      </c>
      <c s="24" t="s">
        <v>720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678</v>
      </c>
    </row>
    <row r="107" spans="1:16" ht="12.75">
      <c r="A107" s="19" t="s">
        <v>34</v>
      </c>
      <c s="23" t="s">
        <v>248</v>
      </c>
      <c s="23" t="s">
        <v>721</v>
      </c>
      <c s="19" t="s">
        <v>39</v>
      </c>
      <c s="24" t="s">
        <v>722</v>
      </c>
      <c s="25" t="s">
        <v>59</v>
      </c>
      <c s="26">
        <v>1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53">
      <c r="A110" t="s">
        <v>42</v>
      </c>
      <c r="E110" s="29" t="s">
        <v>694</v>
      </c>
    </row>
    <row r="111" spans="1:16" ht="25.5">
      <c r="A111" s="19" t="s">
        <v>34</v>
      </c>
      <c s="23" t="s">
        <v>254</v>
      </c>
      <c s="23" t="s">
        <v>679</v>
      </c>
      <c s="19" t="s">
        <v>39</v>
      </c>
      <c s="24" t="s">
        <v>723</v>
      </c>
      <c s="25" t="s">
        <v>59</v>
      </c>
      <c s="26">
        <v>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680</v>
      </c>
    </row>
    <row r="113" spans="1:5" ht="12.75">
      <c r="A113" s="30" t="s">
        <v>40</v>
      </c>
      <c r="E113" s="31" t="s">
        <v>39</v>
      </c>
    </row>
    <row r="114" spans="1:5" ht="153">
      <c r="A114" t="s">
        <v>42</v>
      </c>
      <c r="E114" s="29" t="s">
        <v>681</v>
      </c>
    </row>
    <row r="115" spans="1:16" ht="25.5">
      <c r="A115" s="19" t="s">
        <v>34</v>
      </c>
      <c s="23" t="s">
        <v>259</v>
      </c>
      <c s="23" t="s">
        <v>682</v>
      </c>
      <c s="19" t="s">
        <v>39</v>
      </c>
      <c s="24" t="s">
        <v>724</v>
      </c>
      <c s="25" t="s">
        <v>59</v>
      </c>
      <c s="26">
        <v>5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725</v>
      </c>
    </row>
    <row r="117" spans="1:5" ht="12.75">
      <c r="A117" s="30" t="s">
        <v>40</v>
      </c>
      <c r="E117" s="31" t="s">
        <v>39</v>
      </c>
    </row>
    <row r="118" spans="1:5" ht="127.5">
      <c r="A118" t="s">
        <v>42</v>
      </c>
      <c r="E118" s="29" t="s">
        <v>678</v>
      </c>
    </row>
    <row r="119" spans="1:16" ht="12.75">
      <c r="A119" s="19" t="s">
        <v>34</v>
      </c>
      <c s="23" t="s">
        <v>478</v>
      </c>
      <c s="23" t="s">
        <v>726</v>
      </c>
      <c s="19" t="s">
        <v>39</v>
      </c>
      <c s="24" t="s">
        <v>727</v>
      </c>
      <c s="25" t="s">
        <v>59</v>
      </c>
      <c s="26">
        <v>2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39</v>
      </c>
    </row>
    <row r="121" spans="1:5" ht="12.75">
      <c r="A121" s="30" t="s">
        <v>40</v>
      </c>
      <c r="E121" s="31" t="s">
        <v>39</v>
      </c>
    </row>
    <row r="122" spans="1:5" ht="127.5">
      <c r="A122" t="s">
        <v>42</v>
      </c>
      <c r="E122" s="29" t="s">
        <v>687</v>
      </c>
    </row>
    <row r="123" spans="1:16" ht="12.75">
      <c r="A123" s="19" t="s">
        <v>34</v>
      </c>
      <c s="23" t="s">
        <v>483</v>
      </c>
      <c s="23" t="s">
        <v>728</v>
      </c>
      <c s="19" t="s">
        <v>39</v>
      </c>
      <c s="24" t="s">
        <v>729</v>
      </c>
      <c s="25" t="s">
        <v>59</v>
      </c>
      <c s="26">
        <v>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39</v>
      </c>
    </row>
    <row r="125" spans="1:5" ht="12.75">
      <c r="A125" s="30" t="s">
        <v>40</v>
      </c>
      <c r="E125" s="31" t="s">
        <v>39</v>
      </c>
    </row>
    <row r="126" spans="1:5" ht="127.5">
      <c r="A126" t="s">
        <v>42</v>
      </c>
      <c r="E126" s="29" t="s">
        <v>687</v>
      </c>
    </row>
    <row r="127" spans="1:16" ht="12.75">
      <c r="A127" s="19" t="s">
        <v>34</v>
      </c>
      <c s="23" t="s">
        <v>420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39</v>
      </c>
    </row>
    <row r="129" spans="1:5" ht="12.75">
      <c r="A129" s="30" t="s">
        <v>40</v>
      </c>
      <c r="E129" s="31" t="s">
        <v>39</v>
      </c>
    </row>
    <row r="130" spans="1:5" ht="127.5">
      <c r="A130" t="s">
        <v>42</v>
      </c>
      <c r="E130" s="29" t="s">
        <v>687</v>
      </c>
    </row>
    <row r="131" spans="1:16" ht="12.75">
      <c r="A131" s="19" t="s">
        <v>34</v>
      </c>
      <c s="23" t="s">
        <v>488</v>
      </c>
      <c s="23" t="s">
        <v>691</v>
      </c>
      <c s="19" t="s">
        <v>39</v>
      </c>
      <c s="24" t="s">
        <v>692</v>
      </c>
      <c s="25" t="s">
        <v>59</v>
      </c>
      <c s="26">
        <v>4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39</v>
      </c>
    </row>
    <row r="133" spans="1:5" ht="12.75">
      <c r="A133" s="30" t="s">
        <v>40</v>
      </c>
      <c r="E133" s="31" t="s">
        <v>39</v>
      </c>
    </row>
    <row r="134" spans="1:5" ht="153">
      <c r="A134" t="s">
        <v>42</v>
      </c>
      <c r="E134" s="29" t="s">
        <v>694</v>
      </c>
    </row>
    <row r="135" spans="1:16" ht="12.75">
      <c r="A135" s="19" t="s">
        <v>34</v>
      </c>
      <c s="23" t="s">
        <v>493</v>
      </c>
      <c s="23" t="s">
        <v>730</v>
      </c>
      <c s="19" t="s">
        <v>39</v>
      </c>
      <c s="24" t="s">
        <v>731</v>
      </c>
      <c s="25" t="s">
        <v>59</v>
      </c>
      <c s="26">
        <v>1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39</v>
      </c>
    </row>
    <row r="137" spans="1:5" ht="12.75">
      <c r="A137" s="30" t="s">
        <v>40</v>
      </c>
      <c r="E137" s="31" t="s">
        <v>39</v>
      </c>
    </row>
    <row r="138" spans="1:5" ht="153">
      <c r="A138" t="s">
        <v>42</v>
      </c>
      <c r="E138" s="29" t="s">
        <v>675</v>
      </c>
    </row>
    <row r="139" spans="1:16" ht="12.75">
      <c r="A139" s="19" t="s">
        <v>34</v>
      </c>
      <c s="23" t="s">
        <v>497</v>
      </c>
      <c s="23" t="s">
        <v>732</v>
      </c>
      <c s="19" t="s">
        <v>39</v>
      </c>
      <c s="24" t="s">
        <v>733</v>
      </c>
      <c s="25" t="s">
        <v>59</v>
      </c>
      <c s="26">
        <v>1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39</v>
      </c>
    </row>
    <row r="141" spans="1:5" ht="12.75">
      <c r="A141" s="30" t="s">
        <v>40</v>
      </c>
      <c r="E141" s="31" t="s">
        <v>39</v>
      </c>
    </row>
    <row r="142" spans="1:5" ht="127.5">
      <c r="A142" t="s">
        <v>42</v>
      </c>
      <c r="E142" s="29" t="s">
        <v>678</v>
      </c>
    </row>
    <row r="143" spans="1:16" ht="12.75">
      <c r="A143" s="19" t="s">
        <v>34</v>
      </c>
      <c s="23" t="s">
        <v>501</v>
      </c>
      <c s="23" t="s">
        <v>734</v>
      </c>
      <c s="19" t="s">
        <v>39</v>
      </c>
      <c s="24" t="s">
        <v>735</v>
      </c>
      <c s="25" t="s">
        <v>59</v>
      </c>
      <c s="26">
        <v>1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39</v>
      </c>
    </row>
    <row r="145" spans="1:5" ht="12.75">
      <c r="A145" s="30" t="s">
        <v>40</v>
      </c>
      <c r="E145" s="31" t="s">
        <v>39</v>
      </c>
    </row>
    <row r="146" spans="1:5" ht="153">
      <c r="A146" t="s">
        <v>42</v>
      </c>
      <c r="E146" s="29" t="s">
        <v>694</v>
      </c>
    </row>
    <row r="147" spans="1:16" ht="12.75">
      <c r="A147" s="19" t="s">
        <v>34</v>
      </c>
      <c s="23" t="s">
        <v>505</v>
      </c>
      <c s="23" t="s">
        <v>695</v>
      </c>
      <c s="19" t="s">
        <v>39</v>
      </c>
      <c s="24" t="s">
        <v>696</v>
      </c>
      <c s="25" t="s">
        <v>697</v>
      </c>
      <c s="26">
        <v>204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39</v>
      </c>
    </row>
    <row r="149" spans="1:5" ht="12.75">
      <c r="A149" s="30" t="s">
        <v>40</v>
      </c>
      <c r="E149" s="31" t="s">
        <v>39</v>
      </c>
    </row>
    <row r="150" spans="1:5" ht="178.5">
      <c r="A150" t="s">
        <v>42</v>
      </c>
      <c r="E15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